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ilseed-Dare report1" sheetId="2" r:id="rId1"/>
  </sheets>
  <calcPr calcId="162913"/>
</workbook>
</file>

<file path=xl/calcChain.xml><?xml version="1.0" encoding="utf-8"?>
<calcChain xmlns="http://schemas.openxmlformats.org/spreadsheetml/2006/main">
  <c r="E84" i="2" l="1"/>
  <c r="E83" i="2"/>
  <c r="F83" i="2"/>
  <c r="G83" i="2"/>
  <c r="H83" i="2"/>
  <c r="E76" i="2"/>
  <c r="F76" i="2"/>
  <c r="G76" i="2"/>
  <c r="H76" i="2"/>
  <c r="E68" i="2"/>
  <c r="F68" i="2"/>
  <c r="F84" i="2" s="1"/>
  <c r="G68" i="2"/>
  <c r="G84" i="2" s="1"/>
  <c r="H68" i="2"/>
  <c r="H84" i="2" s="1"/>
  <c r="K79" i="2"/>
  <c r="L79" i="2"/>
  <c r="K80" i="2"/>
  <c r="L80" i="2"/>
  <c r="K81" i="2"/>
  <c r="L81" i="2"/>
  <c r="K82" i="2"/>
  <c r="L82" i="2"/>
  <c r="L78" i="2"/>
  <c r="K78" i="2"/>
  <c r="K71" i="2"/>
  <c r="L71" i="2"/>
  <c r="K72" i="2"/>
  <c r="L72" i="2"/>
  <c r="K73" i="2"/>
  <c r="L73" i="2"/>
  <c r="K75" i="2"/>
  <c r="L75" i="2"/>
  <c r="K74" i="2"/>
  <c r="L74" i="2"/>
  <c r="L70" i="2"/>
  <c r="K70" i="2"/>
  <c r="L63" i="2"/>
  <c r="L64" i="2"/>
  <c r="L65" i="2"/>
  <c r="L66" i="2"/>
  <c r="L67" i="2"/>
  <c r="L62" i="2"/>
  <c r="K63" i="2"/>
  <c r="K64" i="2"/>
  <c r="K65" i="2"/>
  <c r="K66" i="2"/>
  <c r="K67" i="2"/>
  <c r="K62" i="2"/>
  <c r="F55" i="2"/>
  <c r="G55" i="2"/>
  <c r="X50" i="2"/>
  <c r="X51" i="2"/>
  <c r="X52" i="2"/>
  <c r="X53" i="2"/>
  <c r="X54" i="2"/>
  <c r="R50" i="2"/>
  <c r="R51" i="2"/>
  <c r="R52" i="2"/>
  <c r="R53" i="2"/>
  <c r="R54" i="2"/>
  <c r="W54" i="2"/>
  <c r="W53" i="2"/>
  <c r="W52" i="2"/>
  <c r="W51" i="2"/>
  <c r="Q54" i="2"/>
  <c r="Q53" i="2"/>
  <c r="Q52" i="2"/>
  <c r="Q51" i="2"/>
  <c r="L50" i="2"/>
  <c r="L51" i="2"/>
  <c r="L52" i="2"/>
  <c r="L53" i="2"/>
  <c r="L54" i="2"/>
  <c r="Q49" i="2"/>
  <c r="L49" i="2"/>
  <c r="W48" i="2"/>
  <c r="Q48" i="2"/>
  <c r="L48" i="2"/>
  <c r="X38" i="2"/>
  <c r="X39" i="2"/>
  <c r="X40" i="2"/>
  <c r="X41" i="2"/>
  <c r="X42" i="2"/>
  <c r="X43" i="2"/>
  <c r="X44" i="2"/>
  <c r="X45" i="2"/>
  <c r="X46" i="2"/>
  <c r="X47" i="2"/>
  <c r="W42" i="2"/>
  <c r="R38" i="2"/>
  <c r="R39" i="2"/>
  <c r="R40" i="2"/>
  <c r="R41" i="2"/>
  <c r="R42" i="2"/>
  <c r="R43" i="2"/>
  <c r="R44" i="2"/>
  <c r="R45" i="2"/>
  <c r="R46" i="2"/>
  <c r="R47" i="2"/>
  <c r="Q42" i="2"/>
  <c r="L38" i="2"/>
  <c r="L39" i="2"/>
  <c r="L40" i="2"/>
  <c r="L41" i="2"/>
  <c r="L42" i="2"/>
  <c r="L43" i="2"/>
  <c r="L44" i="2"/>
  <c r="L45" i="2"/>
  <c r="L46" i="2"/>
  <c r="L47" i="2"/>
  <c r="L37" i="2"/>
  <c r="G34" i="2"/>
  <c r="F34" i="2"/>
  <c r="X30" i="2"/>
  <c r="X31" i="2"/>
  <c r="X32" i="2"/>
  <c r="X33" i="2"/>
  <c r="X29" i="2"/>
  <c r="R30" i="2"/>
  <c r="R31" i="2"/>
  <c r="R32" i="2"/>
  <c r="R33" i="2"/>
  <c r="R29" i="2"/>
  <c r="W33" i="2"/>
  <c r="W32" i="2"/>
  <c r="W31" i="2"/>
  <c r="W30" i="2"/>
  <c r="W29" i="2"/>
  <c r="Q33" i="2"/>
  <c r="Q32" i="2"/>
  <c r="Q31" i="2"/>
  <c r="Q30" i="2"/>
  <c r="Q29" i="2"/>
  <c r="L30" i="2"/>
  <c r="L31" i="2"/>
  <c r="L32" i="2"/>
  <c r="L33" i="2"/>
  <c r="L29" i="2"/>
  <c r="R24" i="2"/>
  <c r="R25" i="2"/>
  <c r="R26" i="2"/>
  <c r="R27" i="2"/>
  <c r="X24" i="2"/>
  <c r="X25" i="2"/>
  <c r="X26" i="2"/>
  <c r="X27" i="2"/>
  <c r="L28" i="2"/>
  <c r="L25" i="2"/>
  <c r="L26" i="2"/>
  <c r="L27" i="2"/>
  <c r="W27" i="2"/>
  <c r="Q27" i="2"/>
  <c r="W25" i="2"/>
  <c r="W24" i="2"/>
  <c r="Q25" i="2"/>
  <c r="Q24" i="2"/>
  <c r="X21" i="2"/>
  <c r="X22" i="2"/>
  <c r="X23" i="2"/>
  <c r="R21" i="2"/>
  <c r="R22" i="2"/>
  <c r="R23" i="2"/>
  <c r="W23" i="2"/>
  <c r="W22" i="2"/>
  <c r="W21" i="2"/>
  <c r="Q23" i="2"/>
  <c r="Q22" i="2"/>
  <c r="Q21" i="2"/>
  <c r="L21" i="2"/>
  <c r="L22" i="2"/>
  <c r="L23" i="2"/>
  <c r="L24" i="2"/>
  <c r="W20" i="2"/>
  <c r="Q20" i="2"/>
  <c r="L19" i="2"/>
  <c r="L20" i="2"/>
  <c r="L18" i="2"/>
  <c r="W19" i="2"/>
  <c r="W18" i="2"/>
  <c r="Q19" i="2"/>
  <c r="Q18" i="2"/>
  <c r="F15" i="2"/>
  <c r="G15" i="2"/>
  <c r="W14" i="2"/>
  <c r="Q14" i="2"/>
  <c r="W10" i="2"/>
  <c r="Q10" i="2"/>
  <c r="W9" i="2"/>
  <c r="Q9" i="2"/>
  <c r="L9" i="2"/>
  <c r="X8" i="2"/>
  <c r="X7" i="2"/>
  <c r="R8" i="2"/>
  <c r="R7" i="2"/>
  <c r="W8" i="2"/>
  <c r="Q8" i="2"/>
  <c r="W7" i="2"/>
  <c r="Q7" i="2"/>
  <c r="L8" i="2"/>
  <c r="L7" i="2"/>
  <c r="L11" i="2"/>
  <c r="L12" i="2"/>
  <c r="L13" i="2"/>
  <c r="L14" i="2"/>
  <c r="L10" i="2"/>
  <c r="X48" i="2" l="1"/>
  <c r="X49" i="2"/>
  <c r="X37" i="2"/>
  <c r="X20" i="2"/>
  <c r="X19" i="2"/>
  <c r="X18" i="2"/>
  <c r="R49" i="2"/>
  <c r="R48" i="2"/>
  <c r="R37" i="2"/>
  <c r="R20" i="2"/>
  <c r="R19" i="2"/>
  <c r="R18" i="2"/>
  <c r="R9" i="2"/>
  <c r="R10" i="2"/>
  <c r="R11" i="2"/>
  <c r="R12" i="2"/>
  <c r="R13" i="2"/>
  <c r="R14" i="2"/>
  <c r="X9" i="2"/>
  <c r="X10" i="2"/>
  <c r="X11" i="2"/>
  <c r="X12" i="2"/>
  <c r="X13" i="2"/>
  <c r="X14" i="2"/>
</calcChain>
</file>

<file path=xl/sharedStrings.xml><?xml version="1.0" encoding="utf-8"?>
<sst xmlns="http://schemas.openxmlformats.org/spreadsheetml/2006/main" count="382" uniqueCount="140">
  <si>
    <t>Crop Demonstrated</t>
  </si>
  <si>
    <t>Max.</t>
  </si>
  <si>
    <t>State</t>
  </si>
  <si>
    <t>KVK</t>
  </si>
  <si>
    <t>Existing (Farmer's) variety name</t>
  </si>
  <si>
    <t>Demonstrated Plot (variety name)</t>
  </si>
  <si>
    <t>Existing (Farmer's)  Yield (q/ha)</t>
  </si>
  <si>
    <t>Technology demonstrated</t>
  </si>
  <si>
    <t>Area in ha</t>
  </si>
  <si>
    <t xml:space="preserve">Number of Farmers </t>
  </si>
  <si>
    <t>Yield Obtained (q/ha)</t>
  </si>
  <si>
    <t>Farmer's Plot</t>
  </si>
  <si>
    <t>Demonstration Plot</t>
  </si>
  <si>
    <t>Min</t>
  </si>
  <si>
    <t>Av.</t>
  </si>
  <si>
    <t>Gross Cost (Rs/ha)</t>
  </si>
  <si>
    <t>Gross Return(Rs./ha.)</t>
  </si>
  <si>
    <t>Net Return (Rs./ha.)</t>
  </si>
  <si>
    <t>B:C Ratio</t>
  </si>
  <si>
    <t>Gross Return
(Rs./ha.)</t>
  </si>
  <si>
    <t>Zone</t>
  </si>
  <si>
    <t>CLUSTER FRONTLINE DEMONSTRATION OF OIL SEEDS PERFORMANCE DATA REPORTING FORMAT KVK WISE</t>
  </si>
  <si>
    <t>Yield % increase</t>
  </si>
  <si>
    <t>Kharif season</t>
  </si>
  <si>
    <t>Rabi season</t>
  </si>
  <si>
    <t>Summer season</t>
  </si>
  <si>
    <t>Total Kharif</t>
  </si>
  <si>
    <t>Total Rabi</t>
  </si>
  <si>
    <t>Total Summer</t>
  </si>
  <si>
    <t xml:space="preserve">District Avg. </t>
  </si>
  <si>
    <t>Sl.No</t>
  </si>
  <si>
    <t>Crops</t>
  </si>
  <si>
    <t>Target of FLDs approved</t>
  </si>
  <si>
    <t>Achievements of FLDs</t>
  </si>
  <si>
    <t>Average yield (q/ha)</t>
  </si>
  <si>
    <t>Yield increase (%)</t>
  </si>
  <si>
    <t>No. of Demos</t>
  </si>
  <si>
    <t>Area (ha)</t>
  </si>
  <si>
    <t>Demo</t>
  </si>
  <si>
    <t>Local</t>
  </si>
  <si>
    <t> Total (kharif) </t>
  </si>
  <si>
    <t>Total (Rabi) </t>
  </si>
  <si>
    <t>Summer Season</t>
  </si>
  <si>
    <t> Total (Summer) </t>
  </si>
  <si>
    <t>Grand Total (Kharif+Rabi+Summer)</t>
  </si>
  <si>
    <t>Yield Gap</t>
  </si>
  <si>
    <t>XI</t>
  </si>
  <si>
    <t>Karnataka</t>
  </si>
  <si>
    <t>Tumakuru-I</t>
  </si>
  <si>
    <t>Tumakuru-II</t>
  </si>
  <si>
    <t>Castor</t>
  </si>
  <si>
    <t xml:space="preserve">Use of high yielding hybrid DCH- 519 seed treatment with Trichoderma, soil application of DNP bio fertilizer, Nipping, Need based plant protection </t>
  </si>
  <si>
    <t>DCH-519</t>
  </si>
  <si>
    <t>Improved variety</t>
  </si>
  <si>
    <t>DCH-77</t>
  </si>
  <si>
    <t>Groundnut</t>
  </si>
  <si>
    <t>TMV-2</t>
  </si>
  <si>
    <t>Demonstraion of Improved variety K-6</t>
  </si>
  <si>
    <t>K-6</t>
  </si>
  <si>
    <t>Bidar</t>
  </si>
  <si>
    <t>Niger</t>
  </si>
  <si>
    <t>ICM</t>
  </si>
  <si>
    <t>DNS-4</t>
  </si>
  <si>
    <t>Sesame</t>
  </si>
  <si>
    <t>Kalaburagi-II</t>
  </si>
  <si>
    <t>Crop vitiated</t>
  </si>
  <si>
    <t>Belagavi-I</t>
  </si>
  <si>
    <t>Soyabean</t>
  </si>
  <si>
    <t>JS-335</t>
  </si>
  <si>
    <t>ICM in Soybean</t>
  </si>
  <si>
    <t>JS-9305</t>
  </si>
  <si>
    <t>DSB-21</t>
  </si>
  <si>
    <t>Koppal</t>
  </si>
  <si>
    <t>Sunflower</t>
  </si>
  <si>
    <t xml:space="preserve">Private Hybrid </t>
  </si>
  <si>
    <t>RSFH-1887</t>
  </si>
  <si>
    <t>Uttara Kannada</t>
  </si>
  <si>
    <t>TMV 2</t>
  </si>
  <si>
    <t>Dharani</t>
  </si>
  <si>
    <t xml:space="preserve">Integrated crop management: Varietal Introduction of G2-52  Seed treatment with  Rhizobium, PSB &amp; Trichoderma  Management of leaf miner with Profenophos 50 EC @ 2ml/l Use of traps @ 2 per acre  </t>
  </si>
  <si>
    <t>G2-52</t>
  </si>
  <si>
    <t>Yadagir</t>
  </si>
  <si>
    <t>K9</t>
  </si>
  <si>
    <t>Linseed</t>
  </si>
  <si>
    <t>Vijayapura-I</t>
  </si>
  <si>
    <t>Vijayapura-II</t>
  </si>
  <si>
    <t>NL-115</t>
  </si>
  <si>
    <t>PKVNL-260</t>
  </si>
  <si>
    <t>Raichur</t>
  </si>
  <si>
    <t>Mustard</t>
  </si>
  <si>
    <t>-</t>
  </si>
  <si>
    <t>Private Hybrid</t>
  </si>
  <si>
    <t>PM-25</t>
  </si>
  <si>
    <t>Pusa 26</t>
  </si>
  <si>
    <t>Safflower</t>
  </si>
  <si>
    <t>Rabi</t>
  </si>
  <si>
    <t>Kollam</t>
  </si>
  <si>
    <t>Pathanamthitta</t>
  </si>
  <si>
    <t>A 1</t>
  </si>
  <si>
    <t>ISF 764</t>
  </si>
  <si>
    <t>Foliar application of urea and magnesium sulphate for yield enhancement in sesamum variety TMV 7</t>
  </si>
  <si>
    <t>TMV7</t>
  </si>
  <si>
    <t>Haveri</t>
  </si>
  <si>
    <t>Ganga Kaveri</t>
  </si>
  <si>
    <t>RSFH-1887 &amp; RSFH-700</t>
  </si>
  <si>
    <t>Seeds of KBSH-53, Imidchloprid (Confider) @ 100 ml per demo,  Soluber @ 250 g per demo, 19: 19: 19 @ 1.0 kg per demo, Imamectin Benzeate @ 100 g per demo</t>
  </si>
  <si>
    <t>KBSH-53</t>
  </si>
  <si>
    <t>KBSH-41</t>
  </si>
  <si>
    <t>RSFH-130</t>
  </si>
  <si>
    <t>KBSH-44</t>
  </si>
  <si>
    <t>Bagalkot</t>
  </si>
  <si>
    <t>Ballari</t>
  </si>
  <si>
    <t>Dharwad</t>
  </si>
  <si>
    <t>Gadag</t>
  </si>
  <si>
    <t>Hassan</t>
  </si>
  <si>
    <t>TMV - 2</t>
  </si>
  <si>
    <t>GPBD 4</t>
  </si>
  <si>
    <t>Seed treatment with biofertilizers, gypsum &amp; micronutrient application and IPDM practices</t>
  </si>
  <si>
    <t>K-9/TMV -2</t>
  </si>
  <si>
    <t>Introduction of new high yielding var. G2-52, RDF (7.2:18.4:10:10:10 N:P:K:ZnSO4:FeSO4 kg/ac), Rhizobium @ 200 g/ac, PSB @ 500 g/ac</t>
  </si>
  <si>
    <t>Introduction of DH-256 variety,  Seed treatment with trichoderma and bio-fertilizers, Foliar spray of 19:19:19 (WS) and Soil test based nutrient application</t>
  </si>
  <si>
    <t>DH-256</t>
  </si>
  <si>
    <t xml:space="preserve">Pheromone traps, soil testing, Pest management by neem oil, Seed treatment with biofertilizers, gypsum &amp; micronutrient application </t>
  </si>
  <si>
    <t xml:space="preserve">Improved High yielding variety, Seed treatment with Biofertilizer, Soil test based fertilizer application, plant protection measures          </t>
  </si>
  <si>
    <t>GKVK 5</t>
  </si>
  <si>
    <t>Kerala</t>
  </si>
  <si>
    <t>Palakkad</t>
  </si>
  <si>
    <t>Variety</t>
  </si>
  <si>
    <t>ICGV 351</t>
  </si>
  <si>
    <t>Alleppey</t>
  </si>
  <si>
    <t>Sweta</t>
  </si>
  <si>
    <t>Belagavi-II</t>
  </si>
  <si>
    <t>DSB 21 &amp;23</t>
  </si>
  <si>
    <t>DSB 21</t>
  </si>
  <si>
    <t>JS 9305</t>
  </si>
  <si>
    <t>Seed treatment with bio-fertilizers-Rhizobium and PSB, Soil application of Micronutrient-Zinc Sulphate &amp; plant growth regulator,pest management through eco-friendly management practices</t>
  </si>
  <si>
    <t>High yielding variety, biofertilizer and RDF</t>
  </si>
  <si>
    <t>Soybean</t>
  </si>
  <si>
    <t>Crop loss</t>
  </si>
  <si>
    <t>ICAR-ATARI, BENGALURU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</si>
</sst>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C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16"/>
      <color rgb="FF0066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0" xfId="0" applyFont="1" applyFill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3" borderId="1" xfId="0" applyFont="1" applyFill="1" applyBorder="1"/>
    <xf numFmtId="0" fontId="1" fillId="2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1" xfId="0" applyFont="1" applyFill="1" applyBorder="1"/>
    <xf numFmtId="2" fontId="0" fillId="0" borderId="1" xfId="0" applyNumberFormat="1" applyFont="1" applyFill="1" applyBorder="1"/>
    <xf numFmtId="1" fontId="0" fillId="0" borderId="1" xfId="0" applyNumberForma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0" fontId="9" fillId="0" borderId="1" xfId="0" applyFont="1" applyFill="1" applyBorder="1"/>
    <xf numFmtId="2" fontId="9" fillId="0" borderId="1" xfId="0" applyNumberFormat="1" applyFont="1" applyFill="1" applyBorder="1"/>
    <xf numFmtId="1" fontId="9" fillId="0" borderId="1" xfId="0" applyNumberFormat="1" applyFont="1" applyFill="1" applyBorder="1" applyAlignment="1">
      <alignment horizontal="right"/>
    </xf>
    <xf numFmtId="1" fontId="0" fillId="2" borderId="1" xfId="0" applyNumberFormat="1" applyFill="1" applyBorder="1"/>
    <xf numFmtId="1" fontId="0" fillId="0" borderId="1" xfId="0" applyNumberFormat="1" applyFont="1" applyFill="1" applyBorder="1"/>
    <xf numFmtId="164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1" fontId="0" fillId="0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right" vertical="top"/>
      <protection locked="0"/>
    </xf>
    <xf numFmtId="1" fontId="0" fillId="0" borderId="1" xfId="0" applyNumberFormat="1" applyFont="1" applyFill="1" applyBorder="1" applyAlignment="1" applyProtection="1">
      <alignment horizontal="right" vertical="top"/>
      <protection locked="0"/>
    </xf>
    <xf numFmtId="2" fontId="0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1" fontId="0" fillId="0" borderId="1" xfId="0" applyNumberFormat="1" applyFont="1" applyFill="1" applyBorder="1" applyAlignment="1">
      <alignment horizontal="left"/>
    </xf>
    <xf numFmtId="2" fontId="8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1" fontId="5" fillId="5" borderId="1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"/>
  <sheetViews>
    <sheetView tabSelected="1" workbookViewId="0">
      <selection activeCell="A2" sqref="A2:S2"/>
    </sheetView>
  </sheetViews>
  <sheetFormatPr defaultRowHeight="15" x14ac:dyDescent="0.25"/>
  <cols>
    <col min="1" max="2" width="9.140625" style="3"/>
    <col min="3" max="3" width="14.85546875" style="3" customWidth="1"/>
    <col min="4" max="4" width="16.5703125" style="3" customWidth="1"/>
    <col min="5" max="10" width="9.140625" style="3"/>
    <col min="11" max="11" width="11.42578125" style="3" customWidth="1"/>
    <col min="12" max="16384" width="9.140625" style="3"/>
  </cols>
  <sheetData>
    <row r="1" spans="1:25" ht="23.25" x14ac:dyDescent="0.35">
      <c r="A1" s="49" t="s">
        <v>139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8"/>
      <c r="R1" s="48"/>
      <c r="S1" s="48"/>
    </row>
    <row r="2" spans="1:25" ht="21" x14ac:dyDescent="0.35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25" ht="21" x14ac:dyDescent="0.35">
      <c r="B3" s="5"/>
    </row>
    <row r="4" spans="1:25" ht="15" customHeight="1" x14ac:dyDescent="0.25">
      <c r="A4" s="51" t="s">
        <v>20</v>
      </c>
      <c r="B4" s="51" t="s">
        <v>2</v>
      </c>
      <c r="C4" s="51" t="s">
        <v>3</v>
      </c>
      <c r="D4" s="51" t="s">
        <v>0</v>
      </c>
      <c r="E4" s="51" t="s">
        <v>6</v>
      </c>
      <c r="F4" s="52" t="s">
        <v>8</v>
      </c>
      <c r="G4" s="51" t="s">
        <v>9</v>
      </c>
      <c r="H4" s="54" t="s">
        <v>10</v>
      </c>
      <c r="I4" s="55"/>
      <c r="J4" s="55"/>
      <c r="K4" s="56"/>
      <c r="L4" s="52" t="s">
        <v>22</v>
      </c>
      <c r="M4" s="51" t="s">
        <v>11</v>
      </c>
      <c r="N4" s="51"/>
      <c r="O4" s="51"/>
      <c r="P4" s="51"/>
      <c r="Q4" s="51"/>
      <c r="R4" s="51"/>
      <c r="S4" s="51" t="s">
        <v>12</v>
      </c>
      <c r="T4" s="51"/>
      <c r="U4" s="51"/>
      <c r="V4" s="51"/>
      <c r="W4" s="51"/>
      <c r="X4" s="51"/>
    </row>
    <row r="5" spans="1:25" ht="75" x14ac:dyDescent="0.25">
      <c r="A5" s="51"/>
      <c r="B5" s="51"/>
      <c r="C5" s="51"/>
      <c r="D5" s="51"/>
      <c r="E5" s="51"/>
      <c r="F5" s="53"/>
      <c r="G5" s="51"/>
      <c r="H5" s="1" t="s">
        <v>29</v>
      </c>
      <c r="I5" s="1" t="s">
        <v>1</v>
      </c>
      <c r="J5" s="1" t="s">
        <v>13</v>
      </c>
      <c r="K5" s="4" t="s">
        <v>14</v>
      </c>
      <c r="L5" s="53"/>
      <c r="M5" s="6" t="s">
        <v>7</v>
      </c>
      <c r="N5" s="6" t="s">
        <v>4</v>
      </c>
      <c r="O5" s="4" t="s">
        <v>15</v>
      </c>
      <c r="P5" s="4" t="s">
        <v>16</v>
      </c>
      <c r="Q5" s="4" t="s">
        <v>17</v>
      </c>
      <c r="R5" s="1" t="s">
        <v>18</v>
      </c>
      <c r="S5" s="6" t="s">
        <v>7</v>
      </c>
      <c r="T5" s="6" t="s">
        <v>5</v>
      </c>
      <c r="U5" s="1" t="s">
        <v>15</v>
      </c>
      <c r="V5" s="1" t="s">
        <v>19</v>
      </c>
      <c r="W5" s="1" t="s">
        <v>17</v>
      </c>
      <c r="X5" s="1" t="s">
        <v>18</v>
      </c>
    </row>
    <row r="6" spans="1:25" x14ac:dyDescent="0.25">
      <c r="A6" s="12" t="s">
        <v>23</v>
      </c>
      <c r="B6" s="10"/>
      <c r="C6" s="1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5" s="21" customFormat="1" x14ac:dyDescent="0.25">
      <c r="A7" s="47" t="s">
        <v>46</v>
      </c>
      <c r="B7" s="22" t="s">
        <v>47</v>
      </c>
      <c r="C7" s="22" t="s">
        <v>48</v>
      </c>
      <c r="D7" s="22" t="s">
        <v>50</v>
      </c>
      <c r="E7" s="23">
        <v>7.5</v>
      </c>
      <c r="F7" s="22">
        <v>10</v>
      </c>
      <c r="G7" s="22">
        <v>25</v>
      </c>
      <c r="H7" s="23">
        <v>7.92</v>
      </c>
      <c r="I7" s="23">
        <v>12.5</v>
      </c>
      <c r="J7" s="23">
        <v>9.25</v>
      </c>
      <c r="K7" s="23">
        <v>11.5</v>
      </c>
      <c r="L7" s="23">
        <f t="shared" ref="L7:L9" si="0">((K7-E7)/E7)*100</f>
        <v>53.333333333333336</v>
      </c>
      <c r="M7" s="22"/>
      <c r="N7" s="22" t="s">
        <v>39</v>
      </c>
      <c r="O7" s="22">
        <v>20000</v>
      </c>
      <c r="P7" s="22">
        <v>37500</v>
      </c>
      <c r="Q7" s="22">
        <f>P7-O7</f>
        <v>17500</v>
      </c>
      <c r="R7" s="23">
        <f t="shared" ref="R7:R14" si="1">P7/O7</f>
        <v>1.875</v>
      </c>
      <c r="S7" s="22" t="s">
        <v>51</v>
      </c>
      <c r="T7" s="22" t="s">
        <v>52</v>
      </c>
      <c r="U7" s="25">
        <v>25000</v>
      </c>
      <c r="V7" s="25">
        <v>57500</v>
      </c>
      <c r="W7" s="25">
        <f>V7-U7</f>
        <v>32500</v>
      </c>
      <c r="X7" s="23">
        <f t="shared" ref="X7:X33" si="2">V7/U7</f>
        <v>2.2999999999999998</v>
      </c>
    </row>
    <row r="8" spans="1:25" s="21" customFormat="1" x14ac:dyDescent="0.25">
      <c r="A8" s="47" t="s">
        <v>46</v>
      </c>
      <c r="B8" s="22" t="s">
        <v>47</v>
      </c>
      <c r="C8" s="22" t="s">
        <v>49</v>
      </c>
      <c r="D8" s="22" t="s">
        <v>50</v>
      </c>
      <c r="E8" s="23">
        <v>8.9600000000000009</v>
      </c>
      <c r="F8" s="22">
        <v>10</v>
      </c>
      <c r="G8" s="22">
        <v>25</v>
      </c>
      <c r="H8" s="23">
        <v>7.5</v>
      </c>
      <c r="I8" s="23">
        <v>13.62</v>
      </c>
      <c r="J8" s="23">
        <v>8.94</v>
      </c>
      <c r="K8" s="23">
        <v>11.28</v>
      </c>
      <c r="L8" s="23">
        <f t="shared" si="0"/>
        <v>25.892857142857125</v>
      </c>
      <c r="M8" s="22"/>
      <c r="N8" s="22" t="s">
        <v>39</v>
      </c>
      <c r="O8" s="22">
        <v>25695</v>
      </c>
      <c r="P8" s="22">
        <v>49280</v>
      </c>
      <c r="Q8" s="22">
        <f>P8-O8</f>
        <v>23585</v>
      </c>
      <c r="R8" s="23">
        <f t="shared" si="1"/>
        <v>1.9178828565868846</v>
      </c>
      <c r="S8" s="22" t="s">
        <v>53</v>
      </c>
      <c r="T8" s="22" t="s">
        <v>54</v>
      </c>
      <c r="U8" s="25">
        <v>24568</v>
      </c>
      <c r="V8" s="25">
        <v>62040</v>
      </c>
      <c r="W8" s="25">
        <f>V8-U8</f>
        <v>37472</v>
      </c>
      <c r="X8" s="23">
        <f t="shared" si="2"/>
        <v>2.5252360794529469</v>
      </c>
    </row>
    <row r="9" spans="1:25" s="21" customFormat="1" x14ac:dyDescent="0.25">
      <c r="A9" s="47" t="s">
        <v>46</v>
      </c>
      <c r="B9" s="22" t="s">
        <v>47</v>
      </c>
      <c r="C9" s="22" t="s">
        <v>49</v>
      </c>
      <c r="D9" s="22" t="s">
        <v>55</v>
      </c>
      <c r="E9" s="23">
        <v>9.85</v>
      </c>
      <c r="F9" s="22">
        <v>50</v>
      </c>
      <c r="G9" s="22">
        <v>125</v>
      </c>
      <c r="H9" s="23">
        <v>9.42</v>
      </c>
      <c r="I9" s="23">
        <v>14.62</v>
      </c>
      <c r="J9" s="23">
        <v>9.94</v>
      </c>
      <c r="K9" s="23">
        <v>12.28</v>
      </c>
      <c r="L9" s="23">
        <f t="shared" si="0"/>
        <v>24.670050761421315</v>
      </c>
      <c r="M9" s="22"/>
      <c r="N9" s="22" t="s">
        <v>56</v>
      </c>
      <c r="O9" s="22">
        <v>23652</v>
      </c>
      <c r="P9" s="22">
        <v>49250</v>
      </c>
      <c r="Q9" s="22">
        <f>P9-O9</f>
        <v>25598</v>
      </c>
      <c r="R9" s="22">
        <f t="shared" si="1"/>
        <v>2.082276340267208</v>
      </c>
      <c r="S9" s="22" t="s">
        <v>57</v>
      </c>
      <c r="T9" s="22" t="s">
        <v>58</v>
      </c>
      <c r="U9" s="25">
        <v>23100</v>
      </c>
      <c r="V9" s="25">
        <v>62628</v>
      </c>
      <c r="W9" s="25">
        <f>V9-U9</f>
        <v>39528</v>
      </c>
      <c r="X9" s="22">
        <f t="shared" si="2"/>
        <v>2.7111688311688313</v>
      </c>
    </row>
    <row r="10" spans="1:25" s="21" customFormat="1" ht="15.75" x14ac:dyDescent="0.25">
      <c r="A10" s="47" t="s">
        <v>46</v>
      </c>
      <c r="B10" s="22" t="s">
        <v>47</v>
      </c>
      <c r="C10" s="26" t="s">
        <v>59</v>
      </c>
      <c r="D10" s="26" t="s">
        <v>60</v>
      </c>
      <c r="E10" s="27">
        <v>4.05</v>
      </c>
      <c r="F10" s="26">
        <v>10</v>
      </c>
      <c r="G10" s="26">
        <v>25</v>
      </c>
      <c r="H10" s="27">
        <v>3.75</v>
      </c>
      <c r="I10" s="27">
        <v>6.41</v>
      </c>
      <c r="J10" s="27">
        <v>5.95</v>
      </c>
      <c r="K10" s="27">
        <v>6.18</v>
      </c>
      <c r="L10" s="22">
        <f t="shared" ref="L10:L14" si="3">((K10-E10)/E10)*100</f>
        <v>52.592592592592588</v>
      </c>
      <c r="M10" s="22"/>
      <c r="N10" s="26" t="s">
        <v>39</v>
      </c>
      <c r="O10" s="26">
        <v>14600</v>
      </c>
      <c r="P10" s="26">
        <v>31295</v>
      </c>
      <c r="Q10" s="26">
        <f>P10-O10</f>
        <v>16695</v>
      </c>
      <c r="R10" s="22">
        <f t="shared" si="1"/>
        <v>2.1434931506849315</v>
      </c>
      <c r="S10" s="26" t="s">
        <v>61</v>
      </c>
      <c r="T10" s="26" t="s">
        <v>62</v>
      </c>
      <c r="U10" s="28">
        <v>15000</v>
      </c>
      <c r="V10" s="28">
        <v>38327</v>
      </c>
      <c r="W10" s="28">
        <f>V10-U10</f>
        <v>23327</v>
      </c>
      <c r="X10" s="22">
        <f t="shared" si="2"/>
        <v>2.5551333333333335</v>
      </c>
    </row>
    <row r="11" spans="1:25" s="21" customFormat="1" x14ac:dyDescent="0.25">
      <c r="A11" s="47" t="s">
        <v>46</v>
      </c>
      <c r="B11" s="22" t="s">
        <v>47</v>
      </c>
      <c r="C11" s="22" t="s">
        <v>64</v>
      </c>
      <c r="D11" s="22" t="s">
        <v>63</v>
      </c>
      <c r="E11" s="23">
        <v>5.0999999999999996</v>
      </c>
      <c r="F11" s="22">
        <v>20</v>
      </c>
      <c r="G11" s="22">
        <v>50</v>
      </c>
      <c r="H11" s="22">
        <v>4.9000000000000004</v>
      </c>
      <c r="I11" s="22"/>
      <c r="J11" s="22"/>
      <c r="K11" s="22"/>
      <c r="L11" s="22">
        <f t="shared" si="3"/>
        <v>-100</v>
      </c>
      <c r="M11" s="22"/>
      <c r="N11" s="22"/>
      <c r="O11" s="22"/>
      <c r="P11" s="22"/>
      <c r="Q11" s="22"/>
      <c r="R11" s="22" t="e">
        <f t="shared" si="1"/>
        <v>#DIV/0!</v>
      </c>
      <c r="S11" s="22"/>
      <c r="T11" s="22"/>
      <c r="U11" s="22"/>
      <c r="V11" s="22"/>
      <c r="W11" s="22"/>
      <c r="X11" s="22" t="e">
        <f t="shared" si="2"/>
        <v>#DIV/0!</v>
      </c>
      <c r="Y11" s="21" t="s">
        <v>65</v>
      </c>
    </row>
    <row r="12" spans="1:25" s="21" customFormat="1" x14ac:dyDescent="0.25">
      <c r="A12" s="47" t="s">
        <v>46</v>
      </c>
      <c r="B12" s="22" t="s">
        <v>47</v>
      </c>
      <c r="C12" s="22" t="s">
        <v>66</v>
      </c>
      <c r="D12" s="22" t="s">
        <v>67</v>
      </c>
      <c r="E12" s="23">
        <v>19.23</v>
      </c>
      <c r="F12" s="22">
        <v>20</v>
      </c>
      <c r="G12" s="22">
        <v>50</v>
      </c>
      <c r="H12" s="23">
        <v>7.89</v>
      </c>
      <c r="I12" s="23">
        <v>25.31</v>
      </c>
      <c r="J12" s="23">
        <v>22.16</v>
      </c>
      <c r="K12" s="23">
        <v>23.734999999999999</v>
      </c>
      <c r="L12" s="22">
        <f t="shared" si="3"/>
        <v>23.426937077483093</v>
      </c>
      <c r="M12" s="22"/>
      <c r="N12" s="22" t="s">
        <v>68</v>
      </c>
      <c r="O12" s="22">
        <v>34512</v>
      </c>
      <c r="P12" s="22">
        <v>69228</v>
      </c>
      <c r="Q12" s="22">
        <v>34716</v>
      </c>
      <c r="R12" s="22">
        <f t="shared" si="1"/>
        <v>2.0059109874826149</v>
      </c>
      <c r="S12" s="22" t="s">
        <v>69</v>
      </c>
      <c r="T12" s="22" t="s">
        <v>70</v>
      </c>
      <c r="U12" s="25">
        <v>36101</v>
      </c>
      <c r="V12" s="25">
        <v>84816</v>
      </c>
      <c r="W12" s="25">
        <v>48715</v>
      </c>
      <c r="X12" s="22">
        <f t="shared" si="2"/>
        <v>2.3494086036397883</v>
      </c>
    </row>
    <row r="13" spans="1:25" s="21" customFormat="1" x14ac:dyDescent="0.25">
      <c r="A13" s="47" t="s">
        <v>46</v>
      </c>
      <c r="B13" s="22" t="s">
        <v>47</v>
      </c>
      <c r="C13" s="22" t="s">
        <v>59</v>
      </c>
      <c r="D13" s="22" t="s">
        <v>67</v>
      </c>
      <c r="E13" s="23">
        <v>12.24</v>
      </c>
      <c r="F13" s="22">
        <v>10</v>
      </c>
      <c r="G13" s="22">
        <v>25</v>
      </c>
      <c r="H13" s="23">
        <v>7.56</v>
      </c>
      <c r="I13" s="23">
        <v>19.89</v>
      </c>
      <c r="J13" s="23">
        <v>17.5</v>
      </c>
      <c r="K13" s="23">
        <v>18.695</v>
      </c>
      <c r="L13" s="22">
        <f t="shared" si="3"/>
        <v>52.736928104575163</v>
      </c>
      <c r="M13" s="22"/>
      <c r="N13" s="22" t="s">
        <v>68</v>
      </c>
      <c r="O13" s="22">
        <v>15950</v>
      </c>
      <c r="P13" s="22">
        <v>49561</v>
      </c>
      <c r="Q13" s="22">
        <v>33611</v>
      </c>
      <c r="R13" s="22">
        <f t="shared" si="1"/>
        <v>3.1072727272727274</v>
      </c>
      <c r="S13" s="22" t="s">
        <v>61</v>
      </c>
      <c r="T13" s="22" t="s">
        <v>71</v>
      </c>
      <c r="U13" s="25">
        <v>17500</v>
      </c>
      <c r="V13" s="25">
        <v>60302</v>
      </c>
      <c r="W13" s="25">
        <v>42802</v>
      </c>
      <c r="X13" s="22">
        <f t="shared" si="2"/>
        <v>3.4458285714285712</v>
      </c>
    </row>
    <row r="14" spans="1:25" s="21" customFormat="1" x14ac:dyDescent="0.25">
      <c r="A14" s="47" t="s">
        <v>46</v>
      </c>
      <c r="B14" s="22" t="s">
        <v>47</v>
      </c>
      <c r="C14" s="22" t="s">
        <v>72</v>
      </c>
      <c r="D14" s="22" t="s">
        <v>73</v>
      </c>
      <c r="E14" s="23">
        <v>9.83</v>
      </c>
      <c r="F14" s="22">
        <v>10</v>
      </c>
      <c r="G14" s="22">
        <v>25</v>
      </c>
      <c r="H14" s="23">
        <v>10.75</v>
      </c>
      <c r="I14" s="23">
        <v>11.94</v>
      </c>
      <c r="J14" s="23">
        <v>10.16</v>
      </c>
      <c r="K14" s="23">
        <v>11.05</v>
      </c>
      <c r="L14" s="22">
        <f t="shared" si="3"/>
        <v>12.410986775178033</v>
      </c>
      <c r="M14" s="22"/>
      <c r="N14" s="22" t="s">
        <v>74</v>
      </c>
      <c r="O14" s="22">
        <v>19512</v>
      </c>
      <c r="P14" s="22">
        <v>57997</v>
      </c>
      <c r="Q14" s="22">
        <f>P14-O14</f>
        <v>38485</v>
      </c>
      <c r="R14" s="22">
        <f t="shared" si="1"/>
        <v>2.9723759737597377</v>
      </c>
      <c r="S14" s="22" t="s">
        <v>61</v>
      </c>
      <c r="T14" s="22" t="s">
        <v>75</v>
      </c>
      <c r="U14" s="25">
        <v>17630</v>
      </c>
      <c r="V14" s="25">
        <v>65250</v>
      </c>
      <c r="W14" s="25">
        <f>V14-U14</f>
        <v>47620</v>
      </c>
      <c r="X14" s="22">
        <f t="shared" si="2"/>
        <v>3.701077708451503</v>
      </c>
    </row>
    <row r="15" spans="1:25" x14ac:dyDescent="0.25">
      <c r="A15" s="13" t="s">
        <v>26</v>
      </c>
      <c r="B15" s="9"/>
      <c r="C15" s="9"/>
      <c r="D15" s="9"/>
      <c r="E15" s="9"/>
      <c r="F15" s="9">
        <f>SUM(F7:F14)</f>
        <v>140</v>
      </c>
      <c r="G15" s="9">
        <f>SUM(G7:G14)</f>
        <v>350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5" s="8" customForma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2"/>
      <c r="M16" s="7"/>
      <c r="N16" s="7"/>
      <c r="O16" s="7"/>
      <c r="P16" s="7"/>
      <c r="Q16" s="7"/>
      <c r="R16" s="2"/>
      <c r="S16" s="7"/>
      <c r="T16" s="7"/>
      <c r="U16" s="7"/>
      <c r="V16" s="7"/>
      <c r="W16" s="7"/>
      <c r="X16" s="2"/>
    </row>
    <row r="17" spans="1:25" x14ac:dyDescent="0.25">
      <c r="A17" s="12" t="s">
        <v>24</v>
      </c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5" x14ac:dyDescent="0.25">
      <c r="A18" s="47" t="s">
        <v>46</v>
      </c>
      <c r="B18" s="22" t="s">
        <v>47</v>
      </c>
      <c r="C18" s="22" t="s">
        <v>64</v>
      </c>
      <c r="D18" s="22" t="s">
        <v>55</v>
      </c>
      <c r="E18" s="39">
        <v>21.2</v>
      </c>
      <c r="F18" s="22">
        <v>20</v>
      </c>
      <c r="G18" s="22">
        <v>50</v>
      </c>
      <c r="H18" s="23">
        <v>9.6</v>
      </c>
      <c r="I18" s="23">
        <v>25.13</v>
      </c>
      <c r="J18" s="23">
        <v>14.65</v>
      </c>
      <c r="K18" s="23">
        <v>22.4</v>
      </c>
      <c r="L18" s="22">
        <f t="shared" ref="L18:L33" si="4">((K18-E18)/E18)*100</f>
        <v>5.660377358490563</v>
      </c>
      <c r="M18" s="22"/>
      <c r="N18" s="32" t="s">
        <v>56</v>
      </c>
      <c r="O18" s="22">
        <v>41500</v>
      </c>
      <c r="P18" s="30">
        <v>105000</v>
      </c>
      <c r="Q18" s="30">
        <f>P18-O18</f>
        <v>63500</v>
      </c>
      <c r="R18" s="22">
        <f t="shared" ref="R18:R33" si="5">P18/O18</f>
        <v>2.5301204819277108</v>
      </c>
      <c r="S18" s="31" t="s">
        <v>61</v>
      </c>
      <c r="T18" s="22" t="s">
        <v>78</v>
      </c>
      <c r="U18" s="25">
        <v>43150</v>
      </c>
      <c r="V18" s="25">
        <v>112000</v>
      </c>
      <c r="W18" s="25">
        <f>V18-U18</f>
        <v>68850</v>
      </c>
      <c r="X18" s="22">
        <f t="shared" si="2"/>
        <v>2.5955967555040558</v>
      </c>
    </row>
    <row r="19" spans="1:25" x14ac:dyDescent="0.25">
      <c r="A19" s="47" t="s">
        <v>46</v>
      </c>
      <c r="B19" s="22" t="s">
        <v>47</v>
      </c>
      <c r="C19" s="22" t="s">
        <v>76</v>
      </c>
      <c r="D19" s="22" t="s">
        <v>55</v>
      </c>
      <c r="E19" s="23">
        <v>13.26</v>
      </c>
      <c r="F19" s="22">
        <v>30</v>
      </c>
      <c r="G19" s="22">
        <v>75</v>
      </c>
      <c r="H19" s="23">
        <v>22.22</v>
      </c>
      <c r="I19" s="23">
        <v>23.3</v>
      </c>
      <c r="J19" s="23">
        <v>15.6</v>
      </c>
      <c r="K19" s="23">
        <v>19.45</v>
      </c>
      <c r="L19" s="22">
        <f t="shared" si="4"/>
        <v>46.681749622926091</v>
      </c>
      <c r="M19" s="22"/>
      <c r="N19" s="34" t="s">
        <v>77</v>
      </c>
      <c r="O19" s="30">
        <v>48794</v>
      </c>
      <c r="P19" s="30">
        <v>95366</v>
      </c>
      <c r="Q19" s="30">
        <f>P19-O19</f>
        <v>46572</v>
      </c>
      <c r="R19" s="22">
        <f t="shared" si="5"/>
        <v>1.9544616141328852</v>
      </c>
      <c r="S19" s="34" t="s">
        <v>79</v>
      </c>
      <c r="T19" s="34" t="s">
        <v>80</v>
      </c>
      <c r="U19" s="25">
        <v>51646</v>
      </c>
      <c r="V19" s="25">
        <v>131354</v>
      </c>
      <c r="W19" s="25">
        <f t="shared" ref="W19" si="6">V19-U19</f>
        <v>79708</v>
      </c>
      <c r="X19" s="22">
        <f t="shared" si="2"/>
        <v>2.543352825000968</v>
      </c>
    </row>
    <row r="20" spans="1:25" x14ac:dyDescent="0.25">
      <c r="A20" s="47" t="s">
        <v>46</v>
      </c>
      <c r="B20" s="22" t="s">
        <v>47</v>
      </c>
      <c r="C20" s="22" t="s">
        <v>81</v>
      </c>
      <c r="D20" s="22" t="s">
        <v>55</v>
      </c>
      <c r="E20" s="23">
        <v>12.8</v>
      </c>
      <c r="F20" s="22">
        <v>20</v>
      </c>
      <c r="G20" s="22">
        <v>50</v>
      </c>
      <c r="H20" s="23">
        <v>7.84</v>
      </c>
      <c r="I20" s="23">
        <v>20.8</v>
      </c>
      <c r="J20" s="23">
        <v>11.4</v>
      </c>
      <c r="K20" s="23">
        <v>16.100000000000001</v>
      </c>
      <c r="L20" s="22">
        <f t="shared" si="4"/>
        <v>25.781250000000007</v>
      </c>
      <c r="M20" s="22"/>
      <c r="N20" s="34" t="s">
        <v>39</v>
      </c>
      <c r="O20" s="22">
        <v>42200</v>
      </c>
      <c r="P20" s="30">
        <v>70400</v>
      </c>
      <c r="Q20" s="30">
        <f>P20-O20</f>
        <v>28200</v>
      </c>
      <c r="R20" s="22">
        <f t="shared" si="5"/>
        <v>1.6682464454976302</v>
      </c>
      <c r="S20" s="33" t="s">
        <v>61</v>
      </c>
      <c r="T20" s="34" t="s">
        <v>82</v>
      </c>
      <c r="U20" s="25">
        <v>45800</v>
      </c>
      <c r="V20" s="25">
        <v>88550</v>
      </c>
      <c r="W20" s="25">
        <f>V20-U20</f>
        <v>42750</v>
      </c>
      <c r="X20" s="22">
        <f t="shared" si="2"/>
        <v>1.9334061135371179</v>
      </c>
    </row>
    <row r="21" spans="1:25" x14ac:dyDescent="0.25">
      <c r="A21" s="47" t="s">
        <v>46</v>
      </c>
      <c r="B21" s="22" t="s">
        <v>47</v>
      </c>
      <c r="C21" s="22" t="s">
        <v>59</v>
      </c>
      <c r="D21" s="22" t="s">
        <v>83</v>
      </c>
      <c r="E21" s="23">
        <v>5.09</v>
      </c>
      <c r="F21" s="22">
        <v>10</v>
      </c>
      <c r="G21" s="40">
        <v>25</v>
      </c>
      <c r="H21" s="39">
        <v>3</v>
      </c>
      <c r="I21" s="39">
        <v>7.5</v>
      </c>
      <c r="J21" s="39">
        <v>6</v>
      </c>
      <c r="K21" s="39">
        <v>6.58</v>
      </c>
      <c r="L21" s="22">
        <f t="shared" si="4"/>
        <v>29.27308447937132</v>
      </c>
      <c r="M21" s="22"/>
      <c r="N21" s="34" t="s">
        <v>39</v>
      </c>
      <c r="O21" s="35">
        <v>13500</v>
      </c>
      <c r="P21" s="35">
        <v>22909</v>
      </c>
      <c r="Q21" s="35">
        <f t="shared" ref="Q21:Q25" si="7">P21-O21</f>
        <v>9409</v>
      </c>
      <c r="R21" s="22">
        <f t="shared" si="5"/>
        <v>1.696962962962963</v>
      </c>
      <c r="S21" s="34" t="s">
        <v>61</v>
      </c>
      <c r="T21" s="34" t="s">
        <v>86</v>
      </c>
      <c r="U21" s="25">
        <v>14800</v>
      </c>
      <c r="V21" s="25">
        <v>29607</v>
      </c>
      <c r="W21" s="25">
        <f t="shared" ref="W21:W25" si="8">V21-U21</f>
        <v>14807</v>
      </c>
      <c r="X21" s="22">
        <f t="shared" si="2"/>
        <v>2.0004729729729731</v>
      </c>
    </row>
    <row r="22" spans="1:25" x14ac:dyDescent="0.25">
      <c r="A22" s="47" t="s">
        <v>46</v>
      </c>
      <c r="B22" s="22" t="s">
        <v>47</v>
      </c>
      <c r="C22" s="22" t="s">
        <v>84</v>
      </c>
      <c r="D22" s="22" t="s">
        <v>83</v>
      </c>
      <c r="E22" s="23">
        <v>3.94</v>
      </c>
      <c r="F22" s="22">
        <v>10</v>
      </c>
      <c r="G22" s="22">
        <v>25</v>
      </c>
      <c r="H22" s="39">
        <v>3.08</v>
      </c>
      <c r="I22" s="39">
        <v>7.2</v>
      </c>
      <c r="J22" s="39">
        <v>6</v>
      </c>
      <c r="K22" s="39">
        <v>6.85</v>
      </c>
      <c r="L22" s="22">
        <f t="shared" si="4"/>
        <v>73.857868020304565</v>
      </c>
      <c r="M22" s="22"/>
      <c r="N22" s="34" t="s">
        <v>39</v>
      </c>
      <c r="O22" s="37">
        <v>11750</v>
      </c>
      <c r="P22" s="37">
        <v>22842</v>
      </c>
      <c r="Q22" s="35">
        <f t="shared" si="7"/>
        <v>11092</v>
      </c>
      <c r="R22" s="22">
        <f t="shared" si="5"/>
        <v>1.944</v>
      </c>
      <c r="S22" s="34" t="s">
        <v>61</v>
      </c>
      <c r="T22" s="34" t="s">
        <v>86</v>
      </c>
      <c r="U22" s="38">
        <v>11250</v>
      </c>
      <c r="V22" s="38">
        <v>41088</v>
      </c>
      <c r="W22" s="25">
        <f t="shared" si="8"/>
        <v>29838</v>
      </c>
      <c r="X22" s="22">
        <f t="shared" si="2"/>
        <v>3.6522666666666668</v>
      </c>
    </row>
    <row r="23" spans="1:25" x14ac:dyDescent="0.25">
      <c r="A23" s="47" t="s">
        <v>46</v>
      </c>
      <c r="B23" s="22" t="s">
        <v>47</v>
      </c>
      <c r="C23" s="22" t="s">
        <v>85</v>
      </c>
      <c r="D23" s="22" t="s">
        <v>83</v>
      </c>
      <c r="E23" s="23">
        <v>5.75</v>
      </c>
      <c r="F23" s="22">
        <v>20</v>
      </c>
      <c r="G23" s="22">
        <v>50</v>
      </c>
      <c r="H23" s="39">
        <v>3.99</v>
      </c>
      <c r="I23" s="39">
        <v>8.5500000000000007</v>
      </c>
      <c r="J23" s="39">
        <v>6.34</v>
      </c>
      <c r="K23" s="39">
        <v>7.25</v>
      </c>
      <c r="L23" s="22">
        <f t="shared" si="4"/>
        <v>26.086956521739129</v>
      </c>
      <c r="M23" s="22"/>
      <c r="N23" s="34" t="s">
        <v>39</v>
      </c>
      <c r="O23" s="25">
        <v>10750</v>
      </c>
      <c r="P23" s="25">
        <v>31050</v>
      </c>
      <c r="Q23" s="35">
        <f t="shared" si="7"/>
        <v>20300</v>
      </c>
      <c r="R23" s="22">
        <f t="shared" si="5"/>
        <v>2.8883720930232557</v>
      </c>
      <c r="S23" s="34" t="s">
        <v>61</v>
      </c>
      <c r="T23" s="34" t="s">
        <v>87</v>
      </c>
      <c r="U23" s="25">
        <v>11500</v>
      </c>
      <c r="V23" s="25">
        <v>39150</v>
      </c>
      <c r="W23" s="25">
        <f t="shared" si="8"/>
        <v>27650</v>
      </c>
      <c r="X23" s="22">
        <f t="shared" si="2"/>
        <v>3.4043478260869566</v>
      </c>
    </row>
    <row r="24" spans="1:25" x14ac:dyDescent="0.25">
      <c r="A24" s="47" t="s">
        <v>46</v>
      </c>
      <c r="B24" s="22" t="s">
        <v>47</v>
      </c>
      <c r="C24" s="22" t="s">
        <v>88</v>
      </c>
      <c r="D24" s="22" t="s">
        <v>89</v>
      </c>
      <c r="E24" s="23">
        <v>5.5</v>
      </c>
      <c r="F24" s="22">
        <v>20</v>
      </c>
      <c r="G24" s="22">
        <v>50</v>
      </c>
      <c r="H24" s="23">
        <v>6.5</v>
      </c>
      <c r="I24" s="23">
        <v>10.34</v>
      </c>
      <c r="J24" s="23">
        <v>5.9</v>
      </c>
      <c r="K24" s="23">
        <v>7.5</v>
      </c>
      <c r="L24" s="22">
        <f t="shared" si="4"/>
        <v>36.363636363636367</v>
      </c>
      <c r="M24" s="22"/>
      <c r="N24" s="34" t="s">
        <v>91</v>
      </c>
      <c r="O24" s="22">
        <v>10000</v>
      </c>
      <c r="P24" s="30">
        <v>32450</v>
      </c>
      <c r="Q24" s="35">
        <f t="shared" si="7"/>
        <v>22450</v>
      </c>
      <c r="R24" s="22">
        <f t="shared" si="5"/>
        <v>3.2450000000000001</v>
      </c>
      <c r="S24" s="34" t="s">
        <v>61</v>
      </c>
      <c r="T24" s="41" t="s">
        <v>92</v>
      </c>
      <c r="U24" s="25">
        <v>9750</v>
      </c>
      <c r="V24" s="25">
        <v>44250</v>
      </c>
      <c r="W24" s="25">
        <f t="shared" si="8"/>
        <v>34500</v>
      </c>
      <c r="X24" s="22">
        <f t="shared" si="2"/>
        <v>4.5384615384615383</v>
      </c>
    </row>
    <row r="25" spans="1:25" x14ac:dyDescent="0.25">
      <c r="A25" s="47" t="s">
        <v>46</v>
      </c>
      <c r="B25" s="22" t="s">
        <v>47</v>
      </c>
      <c r="C25" s="22" t="s">
        <v>81</v>
      </c>
      <c r="D25" s="22" t="s">
        <v>89</v>
      </c>
      <c r="E25" s="23">
        <v>3</v>
      </c>
      <c r="F25" s="22">
        <v>2</v>
      </c>
      <c r="G25" s="22">
        <v>5</v>
      </c>
      <c r="H25" s="39" t="s">
        <v>90</v>
      </c>
      <c r="I25" s="39">
        <v>5.5</v>
      </c>
      <c r="J25" s="39">
        <v>4</v>
      </c>
      <c r="K25" s="39">
        <v>4.75</v>
      </c>
      <c r="L25" s="22">
        <f t="shared" si="4"/>
        <v>58.333333333333336</v>
      </c>
      <c r="M25" s="22"/>
      <c r="N25" s="34" t="s">
        <v>39</v>
      </c>
      <c r="O25" s="25">
        <v>4500</v>
      </c>
      <c r="P25" s="25">
        <v>12000</v>
      </c>
      <c r="Q25" s="35">
        <f t="shared" si="7"/>
        <v>7500</v>
      </c>
      <c r="R25" s="22">
        <f t="shared" si="5"/>
        <v>2.6666666666666665</v>
      </c>
      <c r="S25" s="34" t="s">
        <v>61</v>
      </c>
      <c r="T25" s="34" t="s">
        <v>93</v>
      </c>
      <c r="U25" s="25">
        <v>5800</v>
      </c>
      <c r="V25" s="25">
        <v>16500</v>
      </c>
      <c r="W25" s="25">
        <f t="shared" si="8"/>
        <v>10700</v>
      </c>
      <c r="X25" s="22">
        <f t="shared" si="2"/>
        <v>2.8448275862068964</v>
      </c>
    </row>
    <row r="26" spans="1:25" x14ac:dyDescent="0.25">
      <c r="A26" s="47" t="s">
        <v>46</v>
      </c>
      <c r="B26" s="22" t="s">
        <v>64</v>
      </c>
      <c r="C26" s="22" t="s">
        <v>94</v>
      </c>
      <c r="D26" s="22" t="s">
        <v>95</v>
      </c>
      <c r="E26" s="23">
        <v>12</v>
      </c>
      <c r="F26" s="22">
        <v>20</v>
      </c>
      <c r="G26" s="22">
        <v>50</v>
      </c>
      <c r="H26" s="23">
        <v>11.75</v>
      </c>
      <c r="I26" s="23">
        <v>15.5</v>
      </c>
      <c r="J26" s="23">
        <v>11.9</v>
      </c>
      <c r="K26" s="23">
        <v>14</v>
      </c>
      <c r="L26" s="22">
        <f t="shared" si="4"/>
        <v>16.666666666666664</v>
      </c>
      <c r="M26" s="22"/>
      <c r="N26" s="22" t="s">
        <v>98</v>
      </c>
      <c r="O26" s="22">
        <v>23750</v>
      </c>
      <c r="P26" s="22">
        <v>54000</v>
      </c>
      <c r="Q26" s="22">
        <v>30250</v>
      </c>
      <c r="R26" s="22">
        <f t="shared" si="5"/>
        <v>2.2736842105263158</v>
      </c>
      <c r="S26" s="34" t="s">
        <v>61</v>
      </c>
      <c r="T26" s="22" t="s">
        <v>99</v>
      </c>
      <c r="U26" s="25">
        <v>23750</v>
      </c>
      <c r="V26" s="25">
        <v>63000</v>
      </c>
      <c r="W26" s="25">
        <v>39250</v>
      </c>
      <c r="X26" s="22">
        <f t="shared" si="2"/>
        <v>2.6526315789473682</v>
      </c>
    </row>
    <row r="27" spans="1:25" x14ac:dyDescent="0.25">
      <c r="A27" s="47" t="s">
        <v>46</v>
      </c>
      <c r="B27" s="22" t="s">
        <v>96</v>
      </c>
      <c r="C27" s="22" t="s">
        <v>63</v>
      </c>
      <c r="D27" s="22" t="s">
        <v>95</v>
      </c>
      <c r="E27" s="23">
        <v>1.6</v>
      </c>
      <c r="F27" s="22">
        <v>10</v>
      </c>
      <c r="G27" s="22">
        <v>25</v>
      </c>
      <c r="H27" s="39" t="s">
        <v>90</v>
      </c>
      <c r="I27" s="39">
        <v>2.375</v>
      </c>
      <c r="J27" s="39">
        <v>1.325</v>
      </c>
      <c r="K27" s="39">
        <v>1.85</v>
      </c>
      <c r="L27" s="22">
        <f t="shared" si="4"/>
        <v>15.625</v>
      </c>
      <c r="M27" s="22"/>
      <c r="N27" s="34" t="s">
        <v>39</v>
      </c>
      <c r="O27" s="25">
        <v>22580</v>
      </c>
      <c r="P27" s="25">
        <v>28800</v>
      </c>
      <c r="Q27" s="35">
        <f t="shared" ref="Q27" si="9">P27-O27</f>
        <v>6220</v>
      </c>
      <c r="R27" s="22">
        <f t="shared" si="5"/>
        <v>1.2754650132860939</v>
      </c>
      <c r="S27" s="34" t="s">
        <v>100</v>
      </c>
      <c r="T27" s="34" t="s">
        <v>101</v>
      </c>
      <c r="U27" s="25">
        <v>24250</v>
      </c>
      <c r="V27" s="25">
        <v>33300</v>
      </c>
      <c r="W27" s="25">
        <f t="shared" ref="W27" si="10">V27-U27</f>
        <v>9050</v>
      </c>
      <c r="X27" s="22">
        <f t="shared" si="2"/>
        <v>1.3731958762886598</v>
      </c>
    </row>
    <row r="28" spans="1:25" x14ac:dyDescent="0.25">
      <c r="A28" s="47" t="s">
        <v>46</v>
      </c>
      <c r="B28" s="22" t="s">
        <v>97</v>
      </c>
      <c r="C28" s="22" t="s">
        <v>63</v>
      </c>
      <c r="D28" s="22" t="s">
        <v>95</v>
      </c>
      <c r="E28" s="23"/>
      <c r="F28" s="22">
        <v>10</v>
      </c>
      <c r="G28" s="22">
        <v>25</v>
      </c>
      <c r="H28" s="23"/>
      <c r="I28" s="23"/>
      <c r="J28" s="23"/>
      <c r="K28" s="23"/>
      <c r="L28" s="22" t="e">
        <f t="shared" si="4"/>
        <v>#DIV/0!</v>
      </c>
      <c r="M28" s="22"/>
      <c r="N28" s="34"/>
      <c r="O28" s="22"/>
      <c r="P28" s="30"/>
      <c r="Q28" s="30"/>
      <c r="R28" s="22"/>
      <c r="S28" s="33"/>
      <c r="T28" s="34"/>
      <c r="U28" s="25"/>
      <c r="V28" s="25"/>
      <c r="W28" s="25"/>
      <c r="X28" s="22"/>
      <c r="Y28" s="21" t="s">
        <v>65</v>
      </c>
    </row>
    <row r="29" spans="1:25" x14ac:dyDescent="0.25">
      <c r="A29" s="47" t="s">
        <v>46</v>
      </c>
      <c r="B29" s="22" t="s">
        <v>47</v>
      </c>
      <c r="C29" s="22" t="s">
        <v>59</v>
      </c>
      <c r="D29" s="22" t="s">
        <v>73</v>
      </c>
      <c r="E29" s="23">
        <v>15.7</v>
      </c>
      <c r="F29" s="22">
        <v>10</v>
      </c>
      <c r="G29" s="22">
        <v>25</v>
      </c>
      <c r="H29" s="23">
        <v>5.5</v>
      </c>
      <c r="I29" s="23">
        <v>18.7</v>
      </c>
      <c r="J29" s="23">
        <v>17.100000000000001</v>
      </c>
      <c r="K29" s="23">
        <v>17.920000000000002</v>
      </c>
      <c r="L29" s="22">
        <f t="shared" si="4"/>
        <v>14.140127388535047</v>
      </c>
      <c r="M29" s="22"/>
      <c r="N29" s="34" t="s">
        <v>91</v>
      </c>
      <c r="O29" s="30">
        <v>26000</v>
      </c>
      <c r="P29" s="30">
        <v>81656</v>
      </c>
      <c r="Q29" s="22">
        <f t="shared" ref="Q29:Q33" si="11">P29-O29</f>
        <v>55656</v>
      </c>
      <c r="R29" s="22">
        <f t="shared" si="5"/>
        <v>3.1406153846153848</v>
      </c>
      <c r="S29" s="34" t="s">
        <v>61</v>
      </c>
      <c r="T29" s="34" t="s">
        <v>104</v>
      </c>
      <c r="U29" s="25">
        <v>28500</v>
      </c>
      <c r="V29" s="25">
        <v>93192</v>
      </c>
      <c r="W29" s="25">
        <f t="shared" ref="W29:W33" si="12">V29-U29</f>
        <v>64692</v>
      </c>
      <c r="X29" s="22">
        <f t="shared" si="2"/>
        <v>3.2698947368421054</v>
      </c>
    </row>
    <row r="30" spans="1:25" x14ac:dyDescent="0.25">
      <c r="A30" s="47" t="s">
        <v>46</v>
      </c>
      <c r="B30" s="22" t="s">
        <v>47</v>
      </c>
      <c r="C30" s="22" t="s">
        <v>102</v>
      </c>
      <c r="D30" s="22" t="s">
        <v>73</v>
      </c>
      <c r="E30" s="23">
        <v>15.05</v>
      </c>
      <c r="F30" s="22">
        <v>20</v>
      </c>
      <c r="G30" s="22">
        <v>50</v>
      </c>
      <c r="H30" s="23">
        <v>11.5</v>
      </c>
      <c r="I30" s="23">
        <v>21.25</v>
      </c>
      <c r="J30" s="23">
        <v>16.88</v>
      </c>
      <c r="K30" s="23">
        <v>19.48</v>
      </c>
      <c r="L30" s="22">
        <f t="shared" si="4"/>
        <v>29.435215946843851</v>
      </c>
      <c r="M30" s="22"/>
      <c r="N30" s="34" t="s">
        <v>91</v>
      </c>
      <c r="O30" s="30">
        <v>21800</v>
      </c>
      <c r="P30" s="30">
        <v>90375</v>
      </c>
      <c r="Q30" s="22">
        <f t="shared" si="11"/>
        <v>68575</v>
      </c>
      <c r="R30" s="22">
        <f t="shared" si="5"/>
        <v>4.1456422018348622</v>
      </c>
      <c r="S30" s="34" t="s">
        <v>105</v>
      </c>
      <c r="T30" s="34" t="s">
        <v>106</v>
      </c>
      <c r="U30" s="25">
        <v>22500</v>
      </c>
      <c r="V30" s="25">
        <v>116850</v>
      </c>
      <c r="W30" s="25">
        <f t="shared" si="12"/>
        <v>94350</v>
      </c>
      <c r="X30" s="22">
        <f t="shared" si="2"/>
        <v>5.1933333333333334</v>
      </c>
    </row>
    <row r="31" spans="1:25" x14ac:dyDescent="0.25">
      <c r="A31" s="47" t="s">
        <v>46</v>
      </c>
      <c r="B31" s="22" t="s">
        <v>47</v>
      </c>
      <c r="C31" s="22" t="s">
        <v>72</v>
      </c>
      <c r="D31" s="22" t="s">
        <v>73</v>
      </c>
      <c r="E31" s="23">
        <v>9.5500000000000007</v>
      </c>
      <c r="F31" s="22">
        <v>10</v>
      </c>
      <c r="G31" s="22">
        <v>25</v>
      </c>
      <c r="H31" s="23">
        <v>10.75</v>
      </c>
      <c r="I31" s="23">
        <v>10.98</v>
      </c>
      <c r="J31" s="23">
        <v>9.23</v>
      </c>
      <c r="K31" s="23">
        <v>10.130000000000001</v>
      </c>
      <c r="L31" s="22">
        <f t="shared" si="4"/>
        <v>6.0732984293193724</v>
      </c>
      <c r="M31" s="22"/>
      <c r="N31" s="34" t="s">
        <v>91</v>
      </c>
      <c r="O31" s="30">
        <v>19512</v>
      </c>
      <c r="P31" s="30">
        <v>50330</v>
      </c>
      <c r="Q31" s="30">
        <f t="shared" si="11"/>
        <v>30818</v>
      </c>
      <c r="R31" s="22">
        <f t="shared" si="5"/>
        <v>2.5794382943829439</v>
      </c>
      <c r="S31" s="34" t="s">
        <v>61</v>
      </c>
      <c r="T31" s="34" t="s">
        <v>107</v>
      </c>
      <c r="U31" s="25">
        <v>17630</v>
      </c>
      <c r="V31" s="25">
        <v>58731</v>
      </c>
      <c r="W31" s="25">
        <f t="shared" si="12"/>
        <v>41101</v>
      </c>
      <c r="X31" s="22">
        <f t="shared" si="2"/>
        <v>3.3313102665910379</v>
      </c>
    </row>
    <row r="32" spans="1:25" x14ac:dyDescent="0.25">
      <c r="A32" s="47" t="s">
        <v>46</v>
      </c>
      <c r="B32" s="22" t="s">
        <v>47</v>
      </c>
      <c r="C32" s="22" t="s">
        <v>88</v>
      </c>
      <c r="D32" s="22" t="s">
        <v>73</v>
      </c>
      <c r="E32" s="23">
        <v>9</v>
      </c>
      <c r="F32" s="22">
        <v>20</v>
      </c>
      <c r="G32" s="22">
        <v>50</v>
      </c>
      <c r="H32" s="23">
        <v>4.96</v>
      </c>
      <c r="I32" s="23">
        <v>15.54</v>
      </c>
      <c r="J32" s="23">
        <v>8.9</v>
      </c>
      <c r="K32" s="23">
        <v>11</v>
      </c>
      <c r="L32" s="22">
        <f t="shared" si="4"/>
        <v>22.222222222222221</v>
      </c>
      <c r="M32" s="22"/>
      <c r="N32" s="34" t="s">
        <v>91</v>
      </c>
      <c r="O32" s="30">
        <v>27150</v>
      </c>
      <c r="P32" s="30">
        <v>56250</v>
      </c>
      <c r="Q32" s="30">
        <f t="shared" si="11"/>
        <v>29100</v>
      </c>
      <c r="R32" s="22">
        <f t="shared" si="5"/>
        <v>2.0718232044198897</v>
      </c>
      <c r="S32" s="34" t="s">
        <v>61</v>
      </c>
      <c r="T32" s="34" t="s">
        <v>108</v>
      </c>
      <c r="U32" s="25">
        <v>26500</v>
      </c>
      <c r="V32" s="25">
        <v>68750</v>
      </c>
      <c r="W32" s="25">
        <f t="shared" si="12"/>
        <v>42250</v>
      </c>
      <c r="X32" s="22">
        <f t="shared" si="2"/>
        <v>2.5943396226415096</v>
      </c>
    </row>
    <row r="33" spans="1:24" x14ac:dyDescent="0.25">
      <c r="A33" s="47" t="s">
        <v>46</v>
      </c>
      <c r="B33" s="22" t="s">
        <v>47</v>
      </c>
      <c r="C33" s="22" t="s">
        <v>85</v>
      </c>
      <c r="D33" s="22" t="s">
        <v>73</v>
      </c>
      <c r="E33" s="23">
        <v>14.6</v>
      </c>
      <c r="F33" s="22">
        <v>20</v>
      </c>
      <c r="G33" s="22">
        <v>50</v>
      </c>
      <c r="H33" s="23">
        <v>3.64</v>
      </c>
      <c r="I33" s="23">
        <v>17.350000000000001</v>
      </c>
      <c r="J33" s="23">
        <v>15.95</v>
      </c>
      <c r="K33" s="23">
        <v>16.149999999999999</v>
      </c>
      <c r="L33" s="22">
        <f t="shared" si="4"/>
        <v>10.616438356164377</v>
      </c>
      <c r="M33" s="22"/>
      <c r="N33" s="34" t="s">
        <v>103</v>
      </c>
      <c r="O33" s="30">
        <v>17900</v>
      </c>
      <c r="P33" s="30">
        <v>89060</v>
      </c>
      <c r="Q33" s="30">
        <f t="shared" si="11"/>
        <v>71160</v>
      </c>
      <c r="R33" s="22">
        <f t="shared" si="5"/>
        <v>4.975418994413408</v>
      </c>
      <c r="S33" s="34" t="s">
        <v>61</v>
      </c>
      <c r="T33" s="34" t="s">
        <v>109</v>
      </c>
      <c r="U33" s="25">
        <v>18800</v>
      </c>
      <c r="V33" s="25">
        <v>98515</v>
      </c>
      <c r="W33" s="25">
        <f t="shared" si="12"/>
        <v>79715</v>
      </c>
      <c r="X33" s="22">
        <f t="shared" si="2"/>
        <v>5.2401595744680849</v>
      </c>
    </row>
    <row r="34" spans="1:24" x14ac:dyDescent="0.25">
      <c r="A34" s="13" t="s">
        <v>27</v>
      </c>
      <c r="B34" s="9"/>
      <c r="C34" s="9"/>
      <c r="D34" s="9"/>
      <c r="E34" s="9"/>
      <c r="F34" s="9">
        <f>SUM(F18:F33)</f>
        <v>252</v>
      </c>
      <c r="G34" s="9">
        <f>SUM(G18:G33)</f>
        <v>630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12" t="s">
        <v>25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</row>
    <row r="37" spans="1:24" x14ac:dyDescent="0.25">
      <c r="A37" s="47" t="s">
        <v>46</v>
      </c>
      <c r="B37" s="22" t="s">
        <v>47</v>
      </c>
      <c r="C37" s="22" t="s">
        <v>110</v>
      </c>
      <c r="D37" s="22" t="s">
        <v>55</v>
      </c>
      <c r="E37" s="23">
        <v>12.19</v>
      </c>
      <c r="F37" s="30">
        <v>30</v>
      </c>
      <c r="G37" s="30">
        <v>75</v>
      </c>
      <c r="H37" s="23">
        <v>12.44</v>
      </c>
      <c r="I37" s="23">
        <v>17.5</v>
      </c>
      <c r="J37" s="23">
        <v>10</v>
      </c>
      <c r="K37" s="23">
        <v>13.56</v>
      </c>
      <c r="L37" s="22">
        <f>((K37-E37)/E37)*100</f>
        <v>11.238720262510263</v>
      </c>
      <c r="M37" s="22"/>
      <c r="N37" s="22" t="s">
        <v>115</v>
      </c>
      <c r="O37" s="22">
        <v>44300</v>
      </c>
      <c r="P37" s="30">
        <v>83406</v>
      </c>
      <c r="Q37" s="30">
        <v>39106</v>
      </c>
      <c r="R37" s="22">
        <f t="shared" ref="R37:R54" si="13">P37/O37</f>
        <v>1.8827539503386004</v>
      </c>
      <c r="S37" s="31" t="s">
        <v>61</v>
      </c>
      <c r="T37" s="22" t="s">
        <v>80</v>
      </c>
      <c r="U37" s="25">
        <v>43925</v>
      </c>
      <c r="V37" s="25">
        <v>90822</v>
      </c>
      <c r="W37" s="25">
        <v>46897</v>
      </c>
      <c r="X37" s="22">
        <f t="shared" ref="X37:X54" si="14">V37/U37</f>
        <v>2.0676607854297098</v>
      </c>
    </row>
    <row r="38" spans="1:24" x14ac:dyDescent="0.25">
      <c r="A38" s="47" t="s">
        <v>46</v>
      </c>
      <c r="B38" s="22" t="s">
        <v>47</v>
      </c>
      <c r="C38" s="22" t="s">
        <v>111</v>
      </c>
      <c r="D38" s="22" t="s">
        <v>55</v>
      </c>
      <c r="E38" s="23">
        <v>14.86</v>
      </c>
      <c r="F38" s="30">
        <v>20</v>
      </c>
      <c r="G38" s="30">
        <v>50</v>
      </c>
      <c r="H38" s="23">
        <v>11.48</v>
      </c>
      <c r="I38" s="23">
        <v>17.600000000000001</v>
      </c>
      <c r="J38" s="23">
        <v>15.4</v>
      </c>
      <c r="K38" s="23">
        <v>16.53</v>
      </c>
      <c r="L38" s="22">
        <f t="shared" ref="L38:L54" si="15">((K38-E38)/E38)*100</f>
        <v>11.238223418573364</v>
      </c>
      <c r="M38" s="22"/>
      <c r="N38" s="22" t="s">
        <v>77</v>
      </c>
      <c r="O38" s="22">
        <v>39506</v>
      </c>
      <c r="P38" s="30">
        <v>66870</v>
      </c>
      <c r="Q38" s="30">
        <v>27364</v>
      </c>
      <c r="R38" s="22">
        <f t="shared" si="13"/>
        <v>1.6926542803624767</v>
      </c>
      <c r="S38" s="31" t="s">
        <v>117</v>
      </c>
      <c r="T38" s="22" t="s">
        <v>118</v>
      </c>
      <c r="U38" s="25">
        <v>37257</v>
      </c>
      <c r="V38" s="25">
        <v>74385</v>
      </c>
      <c r="W38" s="25">
        <v>37128</v>
      </c>
      <c r="X38" s="22">
        <f t="shared" si="14"/>
        <v>1.9965375634109026</v>
      </c>
    </row>
    <row r="39" spans="1:24" x14ac:dyDescent="0.25">
      <c r="A39" s="47" t="s">
        <v>46</v>
      </c>
      <c r="B39" s="22" t="s">
        <v>47</v>
      </c>
      <c r="C39" s="22" t="s">
        <v>112</v>
      </c>
      <c r="D39" s="22" t="s">
        <v>55</v>
      </c>
      <c r="E39" s="23">
        <v>19.2</v>
      </c>
      <c r="F39" s="30">
        <v>30</v>
      </c>
      <c r="G39" s="30">
        <v>75</v>
      </c>
      <c r="H39" s="23">
        <v>5.27</v>
      </c>
      <c r="I39" s="23">
        <v>28</v>
      </c>
      <c r="J39" s="23">
        <v>18.3</v>
      </c>
      <c r="K39" s="23">
        <v>23.15</v>
      </c>
      <c r="L39" s="22">
        <f t="shared" si="15"/>
        <v>20.572916666666664</v>
      </c>
      <c r="M39" s="22"/>
      <c r="N39" s="22" t="s">
        <v>116</v>
      </c>
      <c r="O39" s="22">
        <v>36250</v>
      </c>
      <c r="P39" s="30">
        <v>96000</v>
      </c>
      <c r="Q39" s="30">
        <v>59750</v>
      </c>
      <c r="R39" s="22">
        <f t="shared" si="13"/>
        <v>2.6482758620689655</v>
      </c>
      <c r="S39" s="31" t="s">
        <v>119</v>
      </c>
      <c r="T39" s="22" t="s">
        <v>80</v>
      </c>
      <c r="U39" s="25">
        <v>37500</v>
      </c>
      <c r="V39" s="25">
        <v>126250</v>
      </c>
      <c r="W39" s="25">
        <v>37128</v>
      </c>
      <c r="X39" s="22">
        <f t="shared" si="14"/>
        <v>3.3666666666666667</v>
      </c>
    </row>
    <row r="40" spans="1:24" x14ac:dyDescent="0.25">
      <c r="A40" s="47" t="s">
        <v>46</v>
      </c>
      <c r="B40" s="22" t="s">
        <v>47</v>
      </c>
      <c r="C40" s="22" t="s">
        <v>113</v>
      </c>
      <c r="D40" s="22" t="s">
        <v>55</v>
      </c>
      <c r="E40" s="23">
        <v>16.25</v>
      </c>
      <c r="F40" s="30">
        <v>20</v>
      </c>
      <c r="G40" s="30">
        <v>50</v>
      </c>
      <c r="H40" s="23">
        <v>6.49</v>
      </c>
      <c r="I40" s="23">
        <v>30.62</v>
      </c>
      <c r="J40" s="23">
        <v>17</v>
      </c>
      <c r="K40" s="23">
        <v>21.2</v>
      </c>
      <c r="L40" s="22">
        <f t="shared" si="15"/>
        <v>30.461538461538456</v>
      </c>
      <c r="M40" s="22"/>
      <c r="N40" s="22" t="s">
        <v>115</v>
      </c>
      <c r="O40" s="22">
        <v>54500</v>
      </c>
      <c r="P40" s="30">
        <v>84507</v>
      </c>
      <c r="Q40" s="30">
        <v>30007</v>
      </c>
      <c r="R40" s="22">
        <f t="shared" si="13"/>
        <v>1.5505871559633027</v>
      </c>
      <c r="S40" s="31" t="s">
        <v>120</v>
      </c>
      <c r="T40" s="22" t="s">
        <v>121</v>
      </c>
      <c r="U40" s="25">
        <v>60543</v>
      </c>
      <c r="V40" s="25">
        <v>110265</v>
      </c>
      <c r="W40" s="25">
        <v>37128</v>
      </c>
      <c r="X40" s="22">
        <f t="shared" si="14"/>
        <v>1.8212675288637827</v>
      </c>
    </row>
    <row r="41" spans="1:24" x14ac:dyDescent="0.25">
      <c r="A41" s="47" t="s">
        <v>46</v>
      </c>
      <c r="B41" s="22" t="s">
        <v>47</v>
      </c>
      <c r="C41" s="22" t="s">
        <v>114</v>
      </c>
      <c r="D41" s="22" t="s">
        <v>55</v>
      </c>
      <c r="E41" s="23">
        <v>12.01</v>
      </c>
      <c r="F41" s="30">
        <v>14</v>
      </c>
      <c r="G41" s="30">
        <v>35</v>
      </c>
      <c r="H41" s="23">
        <v>15.6</v>
      </c>
      <c r="I41" s="23">
        <v>21.25</v>
      </c>
      <c r="J41" s="23">
        <v>10</v>
      </c>
      <c r="K41" s="23">
        <v>15.8</v>
      </c>
      <c r="L41" s="22">
        <f t="shared" si="15"/>
        <v>31.557035803497097</v>
      </c>
      <c r="M41" s="22"/>
      <c r="N41" s="22" t="s">
        <v>77</v>
      </c>
      <c r="O41" s="22">
        <v>40000</v>
      </c>
      <c r="P41" s="30">
        <v>57361</v>
      </c>
      <c r="Q41" s="30">
        <v>17361</v>
      </c>
      <c r="R41" s="22">
        <f t="shared" si="13"/>
        <v>1.4340250000000001</v>
      </c>
      <c r="S41" s="31" t="s">
        <v>122</v>
      </c>
      <c r="T41" s="22" t="s">
        <v>80</v>
      </c>
      <c r="U41" s="25">
        <v>46250</v>
      </c>
      <c r="V41" s="25">
        <v>75846</v>
      </c>
      <c r="W41" s="25">
        <v>29596</v>
      </c>
      <c r="X41" s="22">
        <f t="shared" si="14"/>
        <v>1.6399135135135134</v>
      </c>
    </row>
    <row r="42" spans="1:24" x14ac:dyDescent="0.25">
      <c r="A42" s="47" t="s">
        <v>46</v>
      </c>
      <c r="B42" s="22" t="s">
        <v>47</v>
      </c>
      <c r="C42" s="22" t="s">
        <v>102</v>
      </c>
      <c r="D42" s="22" t="s">
        <v>55</v>
      </c>
      <c r="E42" s="23">
        <v>22.16</v>
      </c>
      <c r="F42" s="30">
        <v>16</v>
      </c>
      <c r="G42" s="30">
        <v>40</v>
      </c>
      <c r="H42" s="23">
        <v>17.2</v>
      </c>
      <c r="I42" s="23">
        <v>29.81</v>
      </c>
      <c r="J42" s="23">
        <v>25.53</v>
      </c>
      <c r="K42" s="23">
        <v>27.67</v>
      </c>
      <c r="L42" s="22">
        <f t="shared" si="15"/>
        <v>24.864620938628164</v>
      </c>
      <c r="M42" s="22"/>
      <c r="N42" s="32" t="s">
        <v>56</v>
      </c>
      <c r="O42" s="22">
        <v>47830</v>
      </c>
      <c r="P42" s="30">
        <v>88640</v>
      </c>
      <c r="Q42" s="30">
        <f>P42-O42</f>
        <v>40810</v>
      </c>
      <c r="R42" s="22">
        <f t="shared" si="13"/>
        <v>1.8532301902571608</v>
      </c>
      <c r="S42" s="33" t="s">
        <v>123</v>
      </c>
      <c r="T42" s="34" t="s">
        <v>124</v>
      </c>
      <c r="U42" s="25">
        <v>52310</v>
      </c>
      <c r="V42" s="25">
        <v>110680</v>
      </c>
      <c r="W42" s="25">
        <f>V42-U42</f>
        <v>58370</v>
      </c>
      <c r="X42" s="22">
        <f t="shared" si="14"/>
        <v>2.1158478302427834</v>
      </c>
    </row>
    <row r="43" spans="1:24" x14ac:dyDescent="0.25">
      <c r="A43" s="47" t="s">
        <v>46</v>
      </c>
      <c r="B43" s="22" t="s">
        <v>47</v>
      </c>
      <c r="C43" s="22" t="s">
        <v>72</v>
      </c>
      <c r="D43" s="22" t="s">
        <v>55</v>
      </c>
      <c r="E43" s="23">
        <v>16.23</v>
      </c>
      <c r="F43" s="30">
        <v>20</v>
      </c>
      <c r="G43" s="30">
        <v>50</v>
      </c>
      <c r="H43" s="23">
        <v>7.33</v>
      </c>
      <c r="I43" s="23">
        <v>20.399999999999999</v>
      </c>
      <c r="J43" s="23">
        <v>17.2</v>
      </c>
      <c r="K43" s="23">
        <v>18.940000000000001</v>
      </c>
      <c r="L43" s="22">
        <f t="shared" si="15"/>
        <v>16.697473813924834</v>
      </c>
      <c r="M43" s="22"/>
      <c r="N43" s="22" t="s">
        <v>77</v>
      </c>
      <c r="O43" s="30">
        <v>35144.9</v>
      </c>
      <c r="P43" s="30">
        <v>113643</v>
      </c>
      <c r="Q43" s="30">
        <v>78498.100000000006</v>
      </c>
      <c r="R43" s="22">
        <f t="shared" si="13"/>
        <v>3.2335559355695991</v>
      </c>
      <c r="S43" s="31" t="s">
        <v>61</v>
      </c>
      <c r="T43" s="22" t="s">
        <v>78</v>
      </c>
      <c r="U43" s="25">
        <v>36761</v>
      </c>
      <c r="V43" s="25">
        <v>132571</v>
      </c>
      <c r="W43" s="25">
        <v>95810</v>
      </c>
      <c r="X43" s="22">
        <f t="shared" si="14"/>
        <v>3.6062947145072224</v>
      </c>
    </row>
    <row r="44" spans="1:24" x14ac:dyDescent="0.25">
      <c r="A44" s="47" t="s">
        <v>46</v>
      </c>
      <c r="B44" s="22" t="s">
        <v>47</v>
      </c>
      <c r="C44" s="22" t="s">
        <v>88</v>
      </c>
      <c r="D44" s="22" t="s">
        <v>55</v>
      </c>
      <c r="E44" s="23">
        <v>16.5</v>
      </c>
      <c r="F44" s="30">
        <v>40</v>
      </c>
      <c r="G44" s="30">
        <v>100</v>
      </c>
      <c r="H44" s="23">
        <v>9.1199999999999992</v>
      </c>
      <c r="I44" s="23">
        <v>26.9</v>
      </c>
      <c r="J44" s="23">
        <v>18.399999999999999</v>
      </c>
      <c r="K44" s="23">
        <v>20.25</v>
      </c>
      <c r="L44" s="22">
        <f t="shared" si="15"/>
        <v>22.727272727272727</v>
      </c>
      <c r="M44" s="22"/>
      <c r="N44" s="22" t="s">
        <v>39</v>
      </c>
      <c r="O44" s="22">
        <v>49425</v>
      </c>
      <c r="P44" s="30">
        <v>111375</v>
      </c>
      <c r="Q44" s="30">
        <v>61950</v>
      </c>
      <c r="R44" s="22">
        <f t="shared" si="13"/>
        <v>2.2534142640364188</v>
      </c>
      <c r="S44" s="31" t="s">
        <v>61</v>
      </c>
      <c r="T44" s="22" t="s">
        <v>80</v>
      </c>
      <c r="U44" s="25">
        <v>49000</v>
      </c>
      <c r="V44" s="25">
        <v>136688</v>
      </c>
      <c r="W44" s="25">
        <v>87688</v>
      </c>
      <c r="X44" s="22">
        <f t="shared" si="14"/>
        <v>2.7895510204081631</v>
      </c>
    </row>
    <row r="45" spans="1:24" x14ac:dyDescent="0.25">
      <c r="A45" s="47" t="s">
        <v>46</v>
      </c>
      <c r="B45" s="22" t="s">
        <v>47</v>
      </c>
      <c r="C45" s="22" t="s">
        <v>84</v>
      </c>
      <c r="D45" s="22" t="s">
        <v>55</v>
      </c>
      <c r="E45" s="23">
        <v>14.1</v>
      </c>
      <c r="F45" s="30">
        <v>20</v>
      </c>
      <c r="G45" s="30">
        <v>50</v>
      </c>
      <c r="H45" s="23">
        <v>5.07</v>
      </c>
      <c r="I45" s="23">
        <v>21.68</v>
      </c>
      <c r="J45" s="23">
        <v>19.48</v>
      </c>
      <c r="K45" s="23">
        <v>20.58</v>
      </c>
      <c r="L45" s="22">
        <f t="shared" si="15"/>
        <v>45.957446808510632</v>
      </c>
      <c r="M45" s="22"/>
      <c r="N45" s="22" t="s">
        <v>77</v>
      </c>
      <c r="O45" s="22">
        <v>35645</v>
      </c>
      <c r="P45" s="30">
        <v>69119</v>
      </c>
      <c r="Q45" s="30">
        <v>33474</v>
      </c>
      <c r="R45" s="22">
        <f t="shared" si="13"/>
        <v>1.9390938420535839</v>
      </c>
      <c r="S45" s="31" t="s">
        <v>61</v>
      </c>
      <c r="T45" s="22" t="s">
        <v>80</v>
      </c>
      <c r="U45" s="25">
        <v>37950</v>
      </c>
      <c r="V45" s="25">
        <v>111088</v>
      </c>
      <c r="W45" s="25">
        <v>73138</v>
      </c>
      <c r="X45" s="22">
        <f t="shared" si="14"/>
        <v>2.9272200263504611</v>
      </c>
    </row>
    <row r="46" spans="1:24" x14ac:dyDescent="0.25">
      <c r="A46" s="47" t="s">
        <v>46</v>
      </c>
      <c r="B46" s="22" t="s">
        <v>47</v>
      </c>
      <c r="C46" s="22" t="s">
        <v>85</v>
      </c>
      <c r="D46" s="22" t="s">
        <v>55</v>
      </c>
      <c r="E46" s="23">
        <v>17.5</v>
      </c>
      <c r="F46" s="30">
        <v>40</v>
      </c>
      <c r="G46" s="30">
        <v>100</v>
      </c>
      <c r="H46" s="23">
        <v>6.76</v>
      </c>
      <c r="I46" s="23">
        <v>22.5</v>
      </c>
      <c r="J46" s="23">
        <v>19.149999999999999</v>
      </c>
      <c r="K46" s="23">
        <v>20.25</v>
      </c>
      <c r="L46" s="22">
        <f t="shared" si="15"/>
        <v>15.714285714285714</v>
      </c>
      <c r="M46" s="22"/>
      <c r="N46" s="22" t="s">
        <v>77</v>
      </c>
      <c r="O46" s="22">
        <v>36550</v>
      </c>
      <c r="P46" s="30">
        <v>89250</v>
      </c>
      <c r="Q46" s="30">
        <v>52700</v>
      </c>
      <c r="R46" s="22">
        <f t="shared" si="13"/>
        <v>2.441860465116279</v>
      </c>
      <c r="S46" s="31" t="s">
        <v>61</v>
      </c>
      <c r="T46" s="22" t="s">
        <v>80</v>
      </c>
      <c r="U46" s="25">
        <v>37850</v>
      </c>
      <c r="V46" s="25">
        <v>103275</v>
      </c>
      <c r="W46" s="25">
        <v>65425</v>
      </c>
      <c r="X46" s="22">
        <f t="shared" si="14"/>
        <v>2.7285336856010569</v>
      </c>
    </row>
    <row r="47" spans="1:24" x14ac:dyDescent="0.25">
      <c r="A47" s="47" t="s">
        <v>46</v>
      </c>
      <c r="B47" s="22" t="s">
        <v>47</v>
      </c>
      <c r="C47" s="22" t="s">
        <v>81</v>
      </c>
      <c r="D47" s="22" t="s">
        <v>55</v>
      </c>
      <c r="E47" s="23">
        <v>9.1999999999999993</v>
      </c>
      <c r="F47" s="30">
        <v>20</v>
      </c>
      <c r="G47" s="30">
        <v>50</v>
      </c>
      <c r="H47" s="23">
        <v>7.5</v>
      </c>
      <c r="I47" s="23">
        <v>18.2</v>
      </c>
      <c r="J47" s="23">
        <v>12.9</v>
      </c>
      <c r="K47" s="23">
        <v>15.55</v>
      </c>
      <c r="L47" s="22">
        <f t="shared" si="15"/>
        <v>69.021739130434796</v>
      </c>
      <c r="M47" s="22"/>
      <c r="N47" s="22" t="s">
        <v>39</v>
      </c>
      <c r="O47" s="22">
        <v>40500</v>
      </c>
      <c r="P47" s="30">
        <v>46000</v>
      </c>
      <c r="Q47" s="30">
        <v>5500</v>
      </c>
      <c r="R47" s="22">
        <f t="shared" si="13"/>
        <v>1.1358024691358024</v>
      </c>
      <c r="S47" s="31" t="s">
        <v>61</v>
      </c>
      <c r="T47" s="22" t="s">
        <v>82</v>
      </c>
      <c r="U47" s="25">
        <v>43500</v>
      </c>
      <c r="V47" s="25">
        <v>77500</v>
      </c>
      <c r="W47" s="25">
        <v>34000</v>
      </c>
      <c r="X47" s="22">
        <f t="shared" si="14"/>
        <v>1.7816091954022988</v>
      </c>
    </row>
    <row r="48" spans="1:24" x14ac:dyDescent="0.25">
      <c r="A48" s="47" t="s">
        <v>46</v>
      </c>
      <c r="B48" s="22" t="s">
        <v>125</v>
      </c>
      <c r="C48" s="22" t="s">
        <v>126</v>
      </c>
      <c r="D48" s="22" t="s">
        <v>55</v>
      </c>
      <c r="E48" s="23">
        <v>13.22</v>
      </c>
      <c r="F48" s="22">
        <v>20</v>
      </c>
      <c r="G48" s="22">
        <v>50</v>
      </c>
      <c r="H48" s="23">
        <v>12</v>
      </c>
      <c r="I48" s="23">
        <v>17.75</v>
      </c>
      <c r="J48" s="23">
        <v>15.5</v>
      </c>
      <c r="K48" s="23">
        <v>16.62</v>
      </c>
      <c r="L48" s="22">
        <f t="shared" si="15"/>
        <v>25.718608169440245</v>
      </c>
      <c r="M48" s="22"/>
      <c r="N48" s="22" t="s">
        <v>39</v>
      </c>
      <c r="O48" s="30">
        <v>61240</v>
      </c>
      <c r="P48" s="30">
        <v>128234</v>
      </c>
      <c r="Q48" s="30">
        <f t="shared" ref="Q48:Q49" si="16">P48-O48</f>
        <v>66994</v>
      </c>
      <c r="R48" s="22">
        <f t="shared" si="13"/>
        <v>2.0939581972566952</v>
      </c>
      <c r="S48" s="22" t="s">
        <v>127</v>
      </c>
      <c r="T48" s="22" t="s">
        <v>128</v>
      </c>
      <c r="U48" s="25">
        <v>70210</v>
      </c>
      <c r="V48" s="25">
        <v>161214</v>
      </c>
      <c r="W48" s="25">
        <f t="shared" ref="W48" si="17">V48-U48</f>
        <v>91004</v>
      </c>
      <c r="X48" s="22">
        <f t="shared" si="14"/>
        <v>2.2961686369463039</v>
      </c>
    </row>
    <row r="49" spans="1:25" x14ac:dyDescent="0.25">
      <c r="A49" s="47" t="s">
        <v>46</v>
      </c>
      <c r="B49" s="22" t="s">
        <v>47</v>
      </c>
      <c r="C49" s="22" t="s">
        <v>59</v>
      </c>
      <c r="D49" s="22" t="s">
        <v>63</v>
      </c>
      <c r="E49" s="23">
        <v>5.62</v>
      </c>
      <c r="F49" s="22">
        <v>20</v>
      </c>
      <c r="G49" s="22">
        <v>50</v>
      </c>
      <c r="H49" s="23">
        <v>5</v>
      </c>
      <c r="I49" s="23">
        <v>8</v>
      </c>
      <c r="J49" s="23">
        <v>6</v>
      </c>
      <c r="K49" s="23">
        <v>7.39</v>
      </c>
      <c r="L49" s="22">
        <f t="shared" si="15"/>
        <v>31.494661921708179</v>
      </c>
      <c r="M49" s="22"/>
      <c r="N49" s="22" t="s">
        <v>39</v>
      </c>
      <c r="O49" s="30">
        <v>16200</v>
      </c>
      <c r="P49" s="30">
        <v>44970</v>
      </c>
      <c r="Q49" s="30">
        <f t="shared" si="16"/>
        <v>28770</v>
      </c>
      <c r="R49" s="22">
        <f t="shared" si="13"/>
        <v>2.7759259259259261</v>
      </c>
      <c r="S49" s="22" t="s">
        <v>61</v>
      </c>
      <c r="T49" s="22" t="s">
        <v>130</v>
      </c>
      <c r="U49" s="25">
        <v>18500</v>
      </c>
      <c r="V49" s="25">
        <v>59110</v>
      </c>
      <c r="W49" s="25">
        <v>40610</v>
      </c>
      <c r="X49" s="22">
        <f t="shared" si="14"/>
        <v>3.1951351351351351</v>
      </c>
    </row>
    <row r="50" spans="1:25" x14ac:dyDescent="0.25">
      <c r="A50" s="47" t="s">
        <v>46</v>
      </c>
      <c r="B50" s="22" t="s">
        <v>125</v>
      </c>
      <c r="C50" s="22" t="s">
        <v>129</v>
      </c>
      <c r="D50" s="22" t="s">
        <v>63</v>
      </c>
      <c r="E50" s="22"/>
      <c r="F50" s="22">
        <v>10</v>
      </c>
      <c r="G50" s="22">
        <v>25</v>
      </c>
      <c r="H50" s="23">
        <v>3.36</v>
      </c>
      <c r="I50" s="23"/>
      <c r="J50" s="23"/>
      <c r="K50" s="23"/>
      <c r="L50" s="22" t="e">
        <f t="shared" si="15"/>
        <v>#DIV/0!</v>
      </c>
      <c r="M50" s="22"/>
      <c r="N50" s="22"/>
      <c r="O50" s="22"/>
      <c r="P50" s="22"/>
      <c r="Q50" s="22"/>
      <c r="R50" s="22" t="e">
        <f t="shared" si="13"/>
        <v>#DIV/0!</v>
      </c>
      <c r="S50" s="22"/>
      <c r="T50" s="22"/>
      <c r="U50" s="22"/>
      <c r="V50" s="22"/>
      <c r="W50" s="22"/>
      <c r="X50" s="22" t="e">
        <f t="shared" si="14"/>
        <v>#DIV/0!</v>
      </c>
      <c r="Y50" s="21" t="s">
        <v>65</v>
      </c>
    </row>
    <row r="51" spans="1:25" x14ac:dyDescent="0.25">
      <c r="A51" s="47" t="s">
        <v>46</v>
      </c>
      <c r="B51" s="22" t="s">
        <v>47</v>
      </c>
      <c r="C51" s="22" t="s">
        <v>66</v>
      </c>
      <c r="D51" s="22" t="s">
        <v>67</v>
      </c>
      <c r="E51" s="23">
        <v>14.06</v>
      </c>
      <c r="F51" s="22">
        <v>10</v>
      </c>
      <c r="G51" s="22">
        <v>25</v>
      </c>
      <c r="H51" s="23">
        <v>10.68</v>
      </c>
      <c r="I51" s="23">
        <v>18.62</v>
      </c>
      <c r="J51" s="23">
        <v>15.5</v>
      </c>
      <c r="K51" s="23">
        <v>16.940000000000001</v>
      </c>
      <c r="L51" s="22">
        <f t="shared" si="15"/>
        <v>20.483641536273119</v>
      </c>
      <c r="M51" s="22"/>
      <c r="N51" s="22" t="s">
        <v>68</v>
      </c>
      <c r="O51" s="35">
        <v>37188</v>
      </c>
      <c r="P51" s="25">
        <v>88468</v>
      </c>
      <c r="Q51" s="25">
        <f t="shared" ref="Q51:Q54" si="18">P51-O51</f>
        <v>51280</v>
      </c>
      <c r="R51" s="22">
        <f t="shared" si="13"/>
        <v>2.3789394428310207</v>
      </c>
      <c r="S51" s="22" t="s">
        <v>61</v>
      </c>
      <c r="T51" s="22" t="s">
        <v>134</v>
      </c>
      <c r="U51" s="25">
        <v>37148</v>
      </c>
      <c r="V51" s="25">
        <v>103786</v>
      </c>
      <c r="W51" s="25">
        <f t="shared" ref="W51:W54" si="19">V51-U51</f>
        <v>66638</v>
      </c>
      <c r="X51" s="22">
        <f t="shared" si="14"/>
        <v>2.7938516205448476</v>
      </c>
      <c r="Y51" s="21"/>
    </row>
    <row r="52" spans="1:25" x14ac:dyDescent="0.25">
      <c r="A52" s="47" t="s">
        <v>46</v>
      </c>
      <c r="B52" s="22" t="s">
        <v>47</v>
      </c>
      <c r="C52" s="22" t="s">
        <v>131</v>
      </c>
      <c r="D52" s="22" t="s">
        <v>67</v>
      </c>
      <c r="E52" s="23">
        <v>6.56</v>
      </c>
      <c r="F52" s="22">
        <v>30</v>
      </c>
      <c r="G52" s="22">
        <v>75</v>
      </c>
      <c r="H52" s="23">
        <v>10.68</v>
      </c>
      <c r="I52" s="23">
        <v>8.75</v>
      </c>
      <c r="J52" s="23">
        <v>7.75</v>
      </c>
      <c r="K52" s="23">
        <v>8.2349999999999994</v>
      </c>
      <c r="L52" s="22">
        <f t="shared" si="15"/>
        <v>25.533536585365852</v>
      </c>
      <c r="M52" s="22"/>
      <c r="N52" s="22" t="s">
        <v>132</v>
      </c>
      <c r="O52" s="36">
        <v>26535.5</v>
      </c>
      <c r="P52" s="36">
        <v>44511.5</v>
      </c>
      <c r="Q52" s="25">
        <f t="shared" si="18"/>
        <v>17976</v>
      </c>
      <c r="R52" s="22">
        <f t="shared" si="13"/>
        <v>1.6774321192364945</v>
      </c>
      <c r="S52" s="22" t="s">
        <v>135</v>
      </c>
      <c r="T52" s="22" t="s">
        <v>132</v>
      </c>
      <c r="U52" s="36">
        <v>28328.5</v>
      </c>
      <c r="V52" s="36">
        <v>56071.5</v>
      </c>
      <c r="W52" s="25">
        <f t="shared" si="19"/>
        <v>27743</v>
      </c>
      <c r="X52" s="22">
        <f t="shared" si="14"/>
        <v>1.979331768360485</v>
      </c>
      <c r="Y52" s="21"/>
    </row>
    <row r="53" spans="1:25" x14ac:dyDescent="0.25">
      <c r="A53" s="47" t="s">
        <v>46</v>
      </c>
      <c r="B53" s="22" t="s">
        <v>47</v>
      </c>
      <c r="C53" s="22" t="s">
        <v>59</v>
      </c>
      <c r="D53" s="22" t="s">
        <v>67</v>
      </c>
      <c r="E53" s="23">
        <v>8.92</v>
      </c>
      <c r="F53" s="22">
        <v>10</v>
      </c>
      <c r="G53" s="22">
        <v>25</v>
      </c>
      <c r="H53" s="23">
        <v>12.38</v>
      </c>
      <c r="I53" s="23">
        <v>11.2</v>
      </c>
      <c r="J53" s="23">
        <v>9.1</v>
      </c>
      <c r="K53" s="23">
        <v>10.130000000000001</v>
      </c>
      <c r="L53" s="22">
        <f t="shared" si="15"/>
        <v>13.565022421524672</v>
      </c>
      <c r="M53" s="22"/>
      <c r="N53" s="22" t="s">
        <v>68</v>
      </c>
      <c r="O53" s="25">
        <v>16800</v>
      </c>
      <c r="P53" s="25">
        <v>53541</v>
      </c>
      <c r="Q53" s="25">
        <f t="shared" si="18"/>
        <v>36741</v>
      </c>
      <c r="R53" s="22">
        <f t="shared" si="13"/>
        <v>3.1869642857142857</v>
      </c>
      <c r="S53" s="22" t="s">
        <v>61</v>
      </c>
      <c r="T53" s="22" t="s">
        <v>71</v>
      </c>
      <c r="U53" s="25">
        <v>18000</v>
      </c>
      <c r="V53" s="25">
        <v>60776</v>
      </c>
      <c r="W53" s="25">
        <f t="shared" si="19"/>
        <v>42776</v>
      </c>
      <c r="X53" s="22">
        <f t="shared" si="14"/>
        <v>3.3764444444444446</v>
      </c>
      <c r="Y53" s="21"/>
    </row>
    <row r="54" spans="1:25" x14ac:dyDescent="0.25">
      <c r="A54" s="47" t="s">
        <v>46</v>
      </c>
      <c r="B54" s="22" t="s">
        <v>47</v>
      </c>
      <c r="C54" s="22" t="s">
        <v>112</v>
      </c>
      <c r="D54" s="22" t="s">
        <v>67</v>
      </c>
      <c r="E54" s="23">
        <v>17.5</v>
      </c>
      <c r="F54" s="22">
        <v>20</v>
      </c>
      <c r="G54" s="22">
        <v>50</v>
      </c>
      <c r="H54" s="23">
        <v>14</v>
      </c>
      <c r="I54" s="23">
        <v>22.15</v>
      </c>
      <c r="J54" s="23">
        <v>17.399999999999999</v>
      </c>
      <c r="K54" s="23">
        <v>20.25</v>
      </c>
      <c r="L54" s="22">
        <f t="shared" si="15"/>
        <v>15.714285714285714</v>
      </c>
      <c r="M54" s="22"/>
      <c r="N54" s="22" t="s">
        <v>133</v>
      </c>
      <c r="O54" s="37">
        <v>25250</v>
      </c>
      <c r="P54" s="37">
        <v>66500</v>
      </c>
      <c r="Q54" s="25">
        <f t="shared" si="18"/>
        <v>41250</v>
      </c>
      <c r="R54" s="22">
        <f t="shared" si="13"/>
        <v>2.6336633663366338</v>
      </c>
      <c r="S54" s="22" t="s">
        <v>136</v>
      </c>
      <c r="T54" s="22" t="s">
        <v>133</v>
      </c>
      <c r="U54" s="38">
        <v>26250</v>
      </c>
      <c r="V54" s="38">
        <v>76950</v>
      </c>
      <c r="W54" s="25">
        <f t="shared" si="19"/>
        <v>50700</v>
      </c>
      <c r="X54" s="22">
        <f t="shared" si="14"/>
        <v>2.9314285714285715</v>
      </c>
    </row>
    <row r="55" spans="1:25" x14ac:dyDescent="0.25">
      <c r="A55" s="13" t="s">
        <v>28</v>
      </c>
      <c r="B55" s="9"/>
      <c r="C55" s="9"/>
      <c r="D55" s="9"/>
      <c r="E55" s="9"/>
      <c r="F55" s="29">
        <f>SUM(F37:F54)</f>
        <v>390</v>
      </c>
      <c r="G55" s="29">
        <f>SUM(G37:G54)</f>
        <v>975</v>
      </c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9" spans="1:25" x14ac:dyDescent="0.25">
      <c r="B59" s="57" t="s">
        <v>30</v>
      </c>
      <c r="C59" s="57" t="s">
        <v>31</v>
      </c>
      <c r="D59" s="57" t="s">
        <v>2</v>
      </c>
      <c r="E59" s="59" t="s">
        <v>32</v>
      </c>
      <c r="F59" s="59"/>
      <c r="G59" s="59" t="s">
        <v>33</v>
      </c>
      <c r="H59" s="59"/>
      <c r="I59" s="59" t="s">
        <v>34</v>
      </c>
      <c r="J59" s="59"/>
      <c r="K59" s="60" t="s">
        <v>35</v>
      </c>
      <c r="L59" s="60" t="s">
        <v>45</v>
      </c>
    </row>
    <row r="60" spans="1:25" ht="30" x14ac:dyDescent="0.25">
      <c r="B60" s="58"/>
      <c r="C60" s="58"/>
      <c r="D60" s="58"/>
      <c r="E60" s="14" t="s">
        <v>36</v>
      </c>
      <c r="F60" s="14" t="s">
        <v>37</v>
      </c>
      <c r="G60" s="14" t="s">
        <v>36</v>
      </c>
      <c r="H60" s="14" t="s">
        <v>37</v>
      </c>
      <c r="I60" s="14" t="s">
        <v>38</v>
      </c>
      <c r="J60" s="14" t="s">
        <v>39</v>
      </c>
      <c r="K60" s="60"/>
      <c r="L60" s="60"/>
    </row>
    <row r="61" spans="1:25" x14ac:dyDescent="0.25">
      <c r="B61" s="63" t="s">
        <v>23</v>
      </c>
      <c r="C61" s="63"/>
      <c r="D61" s="15"/>
      <c r="E61" s="15"/>
      <c r="F61" s="15"/>
      <c r="G61" s="15"/>
      <c r="H61" s="15"/>
      <c r="I61" s="15"/>
      <c r="J61" s="15"/>
      <c r="K61" s="15"/>
      <c r="L61" s="15"/>
    </row>
    <row r="62" spans="1:25" x14ac:dyDescent="0.25">
      <c r="B62" s="16">
        <v>1</v>
      </c>
      <c r="C62" s="2" t="s">
        <v>55</v>
      </c>
      <c r="D62" s="2" t="s">
        <v>47</v>
      </c>
      <c r="E62" s="43">
        <v>275</v>
      </c>
      <c r="F62" s="43">
        <v>110</v>
      </c>
      <c r="G62" s="43">
        <v>125</v>
      </c>
      <c r="H62" s="43">
        <v>50</v>
      </c>
      <c r="I62" s="23">
        <v>12.28</v>
      </c>
      <c r="J62" s="23">
        <v>9.85</v>
      </c>
      <c r="K62" s="42">
        <f>((I62-J62)/J62)*100</f>
        <v>24.670050761421315</v>
      </c>
      <c r="L62" s="42">
        <f>I62-J62</f>
        <v>2.4299999999999997</v>
      </c>
    </row>
    <row r="63" spans="1:25" x14ac:dyDescent="0.25">
      <c r="B63" s="16">
        <v>2</v>
      </c>
      <c r="C63" s="2" t="s">
        <v>137</v>
      </c>
      <c r="D63" s="2" t="s">
        <v>47</v>
      </c>
      <c r="E63" s="43">
        <v>250</v>
      </c>
      <c r="F63" s="43">
        <v>100</v>
      </c>
      <c r="G63" s="43">
        <v>75</v>
      </c>
      <c r="H63" s="43">
        <v>30</v>
      </c>
      <c r="I63" s="23">
        <v>21.215</v>
      </c>
      <c r="J63" s="23">
        <v>15.734999999999999</v>
      </c>
      <c r="K63" s="42">
        <f t="shared" ref="K63:K67" si="20">((I63-J63)/J63)*100</f>
        <v>34.826819192882112</v>
      </c>
      <c r="L63" s="42">
        <f t="shared" ref="L63:L67" si="21">I63-J63</f>
        <v>5.48</v>
      </c>
    </row>
    <row r="64" spans="1:25" x14ac:dyDescent="0.25">
      <c r="B64" s="16">
        <v>3</v>
      </c>
      <c r="C64" s="2" t="s">
        <v>73</v>
      </c>
      <c r="D64" s="2" t="s">
        <v>47</v>
      </c>
      <c r="E64" s="43">
        <v>100</v>
      </c>
      <c r="F64" s="43">
        <v>40</v>
      </c>
      <c r="G64" s="43">
        <v>25</v>
      </c>
      <c r="H64" s="43">
        <v>10</v>
      </c>
      <c r="I64" s="23">
        <v>11.05</v>
      </c>
      <c r="J64" s="23">
        <v>9.83</v>
      </c>
      <c r="K64" s="42">
        <f t="shared" si="20"/>
        <v>12.410986775178033</v>
      </c>
      <c r="L64" s="42">
        <f t="shared" si="21"/>
        <v>1.2200000000000006</v>
      </c>
    </row>
    <row r="65" spans="2:13" x14ac:dyDescent="0.25">
      <c r="B65" s="16">
        <v>4</v>
      </c>
      <c r="C65" s="2" t="s">
        <v>60</v>
      </c>
      <c r="D65" s="2" t="s">
        <v>47</v>
      </c>
      <c r="E65" s="43">
        <v>50</v>
      </c>
      <c r="F65" s="43">
        <v>20</v>
      </c>
      <c r="G65" s="43">
        <v>25</v>
      </c>
      <c r="H65" s="43">
        <v>10</v>
      </c>
      <c r="I65" s="23">
        <v>6.18</v>
      </c>
      <c r="J65" s="23">
        <v>4.05</v>
      </c>
      <c r="K65" s="42">
        <f t="shared" si="20"/>
        <v>52.592592592592588</v>
      </c>
      <c r="L65" s="42">
        <f t="shared" si="21"/>
        <v>2.13</v>
      </c>
    </row>
    <row r="66" spans="2:13" x14ac:dyDescent="0.25">
      <c r="B66" s="16">
        <v>5</v>
      </c>
      <c r="C66" s="2" t="s">
        <v>63</v>
      </c>
      <c r="D66" s="2" t="s">
        <v>47</v>
      </c>
      <c r="E66" s="43">
        <v>100</v>
      </c>
      <c r="F66" s="43">
        <v>40</v>
      </c>
      <c r="G66" s="43">
        <v>50</v>
      </c>
      <c r="H66" s="43">
        <v>20</v>
      </c>
      <c r="I66" s="23"/>
      <c r="J66" s="23"/>
      <c r="K66" s="42" t="e">
        <f t="shared" si="20"/>
        <v>#DIV/0!</v>
      </c>
      <c r="L66" s="42">
        <f t="shared" si="21"/>
        <v>0</v>
      </c>
      <c r="M66" s="3" t="s">
        <v>138</v>
      </c>
    </row>
    <row r="67" spans="2:13" x14ac:dyDescent="0.25">
      <c r="B67" s="16">
        <v>6</v>
      </c>
      <c r="C67" s="2" t="s">
        <v>50</v>
      </c>
      <c r="D67" s="2" t="s">
        <v>47</v>
      </c>
      <c r="E67" s="43">
        <v>150</v>
      </c>
      <c r="F67" s="43">
        <v>60</v>
      </c>
      <c r="G67" s="43">
        <v>50</v>
      </c>
      <c r="H67" s="43">
        <v>20</v>
      </c>
      <c r="I67" s="23">
        <v>11.39</v>
      </c>
      <c r="J67" s="23">
        <v>8.23</v>
      </c>
      <c r="K67" s="42">
        <f t="shared" si="20"/>
        <v>38.396111786148239</v>
      </c>
      <c r="L67" s="42">
        <f t="shared" si="21"/>
        <v>3.16</v>
      </c>
    </row>
    <row r="68" spans="2:13" x14ac:dyDescent="0.25">
      <c r="B68" s="61" t="s">
        <v>40</v>
      </c>
      <c r="C68" s="61"/>
      <c r="D68" s="61"/>
      <c r="E68" s="44">
        <f>SUM(E62:E67)</f>
        <v>925</v>
      </c>
      <c r="F68" s="44">
        <f>SUM(F62:F67)</f>
        <v>370</v>
      </c>
      <c r="G68" s="44">
        <f>SUM(G62:G67)</f>
        <v>350</v>
      </c>
      <c r="H68" s="44">
        <f>SUM(H62:H67)</f>
        <v>140</v>
      </c>
      <c r="I68" s="20"/>
      <c r="J68" s="20"/>
      <c r="K68" s="18"/>
      <c r="L68" s="18"/>
    </row>
    <row r="69" spans="2:13" x14ac:dyDescent="0.25">
      <c r="B69" s="63" t="s">
        <v>24</v>
      </c>
      <c r="C69" s="63"/>
      <c r="D69" s="63"/>
      <c r="E69" s="63"/>
      <c r="F69" s="63"/>
      <c r="G69" s="63"/>
      <c r="H69" s="63"/>
      <c r="I69" s="63"/>
      <c r="J69" s="63"/>
      <c r="K69" s="63"/>
      <c r="L69" s="63"/>
    </row>
    <row r="70" spans="2:13" x14ac:dyDescent="0.25">
      <c r="B70" s="16">
        <v>1</v>
      </c>
      <c r="C70" s="2" t="s">
        <v>55</v>
      </c>
      <c r="D70" s="2" t="s">
        <v>47</v>
      </c>
      <c r="E70" s="43">
        <v>250</v>
      </c>
      <c r="F70" s="43">
        <v>100</v>
      </c>
      <c r="G70" s="43">
        <v>175</v>
      </c>
      <c r="H70" s="24">
        <v>70</v>
      </c>
      <c r="I70" s="23">
        <v>19.316666666666666</v>
      </c>
      <c r="J70" s="23">
        <v>15.753333333333336</v>
      </c>
      <c r="K70" s="42">
        <f t="shared" ref="K70" si="22">((I70-J70)/J70)*100</f>
        <v>22.619551417689358</v>
      </c>
      <c r="L70" s="42">
        <f t="shared" ref="L70" si="23">I70-J70</f>
        <v>3.5633333333333308</v>
      </c>
    </row>
    <row r="71" spans="2:13" x14ac:dyDescent="0.25">
      <c r="B71" s="16">
        <v>2</v>
      </c>
      <c r="C71" s="2" t="s">
        <v>83</v>
      </c>
      <c r="D71" s="2" t="s">
        <v>47</v>
      </c>
      <c r="E71" s="43">
        <v>125</v>
      </c>
      <c r="F71" s="43">
        <v>50</v>
      </c>
      <c r="G71" s="43">
        <v>100</v>
      </c>
      <c r="H71" s="43">
        <v>40</v>
      </c>
      <c r="I71" s="23">
        <v>6.8933333333333335</v>
      </c>
      <c r="J71" s="23">
        <v>4.9266666666666667</v>
      </c>
      <c r="K71" s="42">
        <f t="shared" ref="K71:K73" si="24">((I71-J71)/J71)*100</f>
        <v>39.918809201623816</v>
      </c>
      <c r="L71" s="42">
        <f t="shared" ref="L71:L73" si="25">I71-J71</f>
        <v>1.9666666666666668</v>
      </c>
    </row>
    <row r="72" spans="2:13" x14ac:dyDescent="0.25">
      <c r="B72" s="16">
        <v>3</v>
      </c>
      <c r="C72" s="2" t="s">
        <v>89</v>
      </c>
      <c r="D72" s="2" t="s">
        <v>47</v>
      </c>
      <c r="E72" s="43">
        <v>100</v>
      </c>
      <c r="F72" s="43">
        <v>40</v>
      </c>
      <c r="G72" s="43">
        <v>55</v>
      </c>
      <c r="H72" s="43">
        <v>22</v>
      </c>
      <c r="I72" s="23">
        <v>6.125</v>
      </c>
      <c r="J72" s="23">
        <v>4.25</v>
      </c>
      <c r="K72" s="42">
        <f t="shared" si="24"/>
        <v>44.117647058823529</v>
      </c>
      <c r="L72" s="42">
        <f t="shared" si="25"/>
        <v>1.875</v>
      </c>
    </row>
    <row r="73" spans="2:13" x14ac:dyDescent="0.25">
      <c r="B73" s="16">
        <v>4</v>
      </c>
      <c r="C73" s="2" t="s">
        <v>73</v>
      </c>
      <c r="D73" s="2" t="s">
        <v>47</v>
      </c>
      <c r="E73" s="43">
        <v>150</v>
      </c>
      <c r="F73" s="43">
        <v>60</v>
      </c>
      <c r="G73" s="43">
        <v>200</v>
      </c>
      <c r="H73" s="43">
        <v>80</v>
      </c>
      <c r="I73" s="23">
        <v>14.936000000000002</v>
      </c>
      <c r="J73" s="23">
        <v>12.78</v>
      </c>
      <c r="K73" s="42">
        <f t="shared" si="24"/>
        <v>16.870109546165903</v>
      </c>
      <c r="L73" s="42">
        <f t="shared" si="25"/>
        <v>2.1560000000000024</v>
      </c>
    </row>
    <row r="74" spans="2:13" x14ac:dyDescent="0.25">
      <c r="B74" s="16">
        <v>5</v>
      </c>
      <c r="C74" s="2" t="s">
        <v>94</v>
      </c>
      <c r="D74" s="2" t="s">
        <v>47</v>
      </c>
      <c r="E74" s="43">
        <v>50</v>
      </c>
      <c r="F74" s="43">
        <v>20</v>
      </c>
      <c r="G74" s="43">
        <v>50</v>
      </c>
      <c r="H74" s="43">
        <v>20</v>
      </c>
      <c r="I74" s="23">
        <v>14</v>
      </c>
      <c r="J74" s="23">
        <v>12</v>
      </c>
      <c r="K74" s="42">
        <f>((I74-J74)/J74)*100</f>
        <v>16.666666666666664</v>
      </c>
      <c r="L74" s="42">
        <f>I74-J74</f>
        <v>2</v>
      </c>
    </row>
    <row r="75" spans="2:13" x14ac:dyDescent="0.25">
      <c r="B75" s="16">
        <v>6</v>
      </c>
      <c r="C75" s="2" t="s">
        <v>63</v>
      </c>
      <c r="D75" s="2" t="s">
        <v>125</v>
      </c>
      <c r="E75" s="43">
        <v>50</v>
      </c>
      <c r="F75" s="43">
        <v>20</v>
      </c>
      <c r="G75" s="43">
        <v>50</v>
      </c>
      <c r="H75" s="43">
        <v>20</v>
      </c>
      <c r="I75" s="23">
        <v>1.85</v>
      </c>
      <c r="J75" s="23">
        <v>1.6</v>
      </c>
      <c r="K75" s="42">
        <f>((I75-J75)/J75)*100</f>
        <v>15.625</v>
      </c>
      <c r="L75" s="42">
        <f>I75-J75</f>
        <v>0.25</v>
      </c>
    </row>
    <row r="76" spans="2:13" x14ac:dyDescent="0.25">
      <c r="B76" s="61" t="s">
        <v>41</v>
      </c>
      <c r="C76" s="61"/>
      <c r="D76" s="61"/>
      <c r="E76" s="44">
        <f>SUM(E70:E75)</f>
        <v>725</v>
      </c>
      <c r="F76" s="44">
        <f>SUM(F70:F75)</f>
        <v>290</v>
      </c>
      <c r="G76" s="44">
        <f>SUM(G70:G75)</f>
        <v>630</v>
      </c>
      <c r="H76" s="45">
        <f>SUM(H70:H75)</f>
        <v>252</v>
      </c>
      <c r="I76" s="18"/>
      <c r="J76" s="18"/>
      <c r="K76" s="18"/>
      <c r="L76" s="18"/>
    </row>
    <row r="77" spans="2:13" x14ac:dyDescent="0.25">
      <c r="B77" s="63" t="s">
        <v>42</v>
      </c>
      <c r="C77" s="63"/>
      <c r="D77" s="63"/>
      <c r="E77" s="15"/>
      <c r="F77" s="15"/>
      <c r="G77" s="15"/>
      <c r="H77" s="15"/>
      <c r="I77" s="15"/>
      <c r="J77" s="15"/>
      <c r="K77" s="15"/>
      <c r="L77" s="15"/>
    </row>
    <row r="78" spans="2:13" x14ac:dyDescent="0.25">
      <c r="B78" s="17">
        <v>1</v>
      </c>
      <c r="C78" s="2" t="s">
        <v>55</v>
      </c>
      <c r="D78" s="2" t="s">
        <v>47</v>
      </c>
      <c r="E78" s="43">
        <v>450</v>
      </c>
      <c r="F78" s="43">
        <v>180</v>
      </c>
      <c r="G78" s="43">
        <v>675</v>
      </c>
      <c r="H78" s="43">
        <v>270</v>
      </c>
      <c r="I78" s="23">
        <v>19.41</v>
      </c>
      <c r="J78" s="23">
        <v>15.472727272727271</v>
      </c>
      <c r="K78" s="42">
        <f t="shared" ref="K78" si="26">((I78-J78)/J78)*100</f>
        <v>25.44653349001177</v>
      </c>
      <c r="L78" s="42">
        <f t="shared" ref="L78" si="27">I78-J78</f>
        <v>3.9372727272727293</v>
      </c>
    </row>
    <row r="79" spans="2:13" x14ac:dyDescent="0.25">
      <c r="B79" s="17">
        <v>2</v>
      </c>
      <c r="C79" s="2" t="s">
        <v>55</v>
      </c>
      <c r="D79" s="2" t="s">
        <v>125</v>
      </c>
      <c r="E79" s="43">
        <v>150</v>
      </c>
      <c r="F79" s="43">
        <v>60</v>
      </c>
      <c r="G79" s="43">
        <v>50</v>
      </c>
      <c r="H79" s="43">
        <v>20</v>
      </c>
      <c r="I79" s="23">
        <v>16.62</v>
      </c>
      <c r="J79" s="23">
        <v>13.22</v>
      </c>
      <c r="K79" s="42">
        <f t="shared" ref="K79:K82" si="28">((I79-J79)/J79)*100</f>
        <v>25.718608169440245</v>
      </c>
      <c r="L79" s="42">
        <f t="shared" ref="L79:L82" si="29">I79-J79</f>
        <v>3.4000000000000004</v>
      </c>
    </row>
    <row r="80" spans="2:13" x14ac:dyDescent="0.25">
      <c r="B80" s="16">
        <v>3</v>
      </c>
      <c r="C80" s="2" t="s">
        <v>63</v>
      </c>
      <c r="D80" s="2" t="s">
        <v>47</v>
      </c>
      <c r="E80" s="43">
        <v>0</v>
      </c>
      <c r="F80" s="43">
        <v>0</v>
      </c>
      <c r="G80" s="43">
        <v>50</v>
      </c>
      <c r="H80" s="43">
        <v>20</v>
      </c>
      <c r="I80" s="23">
        <v>7.39</v>
      </c>
      <c r="J80" s="23">
        <v>5.62</v>
      </c>
      <c r="K80" s="42">
        <f t="shared" si="28"/>
        <v>31.494661921708179</v>
      </c>
      <c r="L80" s="42">
        <f t="shared" si="29"/>
        <v>1.7699999999999996</v>
      </c>
    </row>
    <row r="81" spans="2:13" x14ac:dyDescent="0.25">
      <c r="B81" s="16">
        <v>4</v>
      </c>
      <c r="C81" s="2" t="s">
        <v>63</v>
      </c>
      <c r="D81" s="2" t="s">
        <v>125</v>
      </c>
      <c r="E81" s="43">
        <v>0</v>
      </c>
      <c r="F81" s="43">
        <v>0</v>
      </c>
      <c r="G81" s="43">
        <v>25</v>
      </c>
      <c r="H81" s="43">
        <v>10</v>
      </c>
      <c r="I81" s="23"/>
      <c r="J81" s="23"/>
      <c r="K81" s="42" t="e">
        <f t="shared" si="28"/>
        <v>#DIV/0!</v>
      </c>
      <c r="L81" s="42">
        <f t="shared" si="29"/>
        <v>0</v>
      </c>
    </row>
    <row r="82" spans="2:13" x14ac:dyDescent="0.25">
      <c r="B82" s="16">
        <v>5</v>
      </c>
      <c r="C82" s="2" t="s">
        <v>67</v>
      </c>
      <c r="D82" s="2" t="s">
        <v>47</v>
      </c>
      <c r="E82" s="43">
        <v>0</v>
      </c>
      <c r="F82" s="43">
        <v>0</v>
      </c>
      <c r="G82" s="43">
        <v>175</v>
      </c>
      <c r="H82" s="43">
        <v>70</v>
      </c>
      <c r="I82" s="23">
        <v>13.88875</v>
      </c>
      <c r="J82" s="23">
        <v>11.76</v>
      </c>
      <c r="K82" s="42">
        <f t="shared" si="28"/>
        <v>18.101615646258505</v>
      </c>
      <c r="L82" s="42">
        <f t="shared" si="29"/>
        <v>2.1287500000000001</v>
      </c>
      <c r="M82" s="3" t="s">
        <v>138</v>
      </c>
    </row>
    <row r="83" spans="2:13" x14ac:dyDescent="0.25">
      <c r="B83" s="61" t="s">
        <v>43</v>
      </c>
      <c r="C83" s="61"/>
      <c r="D83" s="61"/>
      <c r="E83" s="44">
        <f>SUM(E78:E82)</f>
        <v>600</v>
      </c>
      <c r="F83" s="44">
        <f>SUM(F78:F82)</f>
        <v>240</v>
      </c>
      <c r="G83" s="44">
        <f>SUM(G78:G82)</f>
        <v>975</v>
      </c>
      <c r="H83" s="44">
        <f>SUM(H78:H82)</f>
        <v>390</v>
      </c>
      <c r="I83" s="18"/>
      <c r="J83" s="18"/>
      <c r="K83" s="18"/>
      <c r="L83" s="18"/>
    </row>
    <row r="84" spans="2:13" x14ac:dyDescent="0.25">
      <c r="B84" s="62" t="s">
        <v>44</v>
      </c>
      <c r="C84" s="62"/>
      <c r="D84" s="62"/>
      <c r="E84" s="46">
        <f>E68+E76+E83</f>
        <v>2250</v>
      </c>
      <c r="F84" s="46">
        <f t="shared" ref="F84:H84" si="30">F68+F76+F83</f>
        <v>900</v>
      </c>
      <c r="G84" s="46">
        <f t="shared" si="30"/>
        <v>1955</v>
      </c>
      <c r="H84" s="46">
        <f t="shared" si="30"/>
        <v>782</v>
      </c>
      <c r="I84" s="19"/>
      <c r="J84" s="19"/>
      <c r="K84" s="19"/>
      <c r="L84" s="19"/>
    </row>
  </sheetData>
  <mergeCells count="28">
    <mergeCell ref="I59:J59"/>
    <mergeCell ref="K59:K60"/>
    <mergeCell ref="L59:L60"/>
    <mergeCell ref="B83:D83"/>
    <mergeCell ref="B84:D84"/>
    <mergeCell ref="B61:C61"/>
    <mergeCell ref="B68:D68"/>
    <mergeCell ref="B69:L69"/>
    <mergeCell ref="B76:D76"/>
    <mergeCell ref="B77:D77"/>
    <mergeCell ref="B59:B60"/>
    <mergeCell ref="C59:C60"/>
    <mergeCell ref="D59:D60"/>
    <mergeCell ref="E59:F59"/>
    <mergeCell ref="G59:H59"/>
    <mergeCell ref="A1:P1"/>
    <mergeCell ref="A2:S2"/>
    <mergeCell ref="A4:A5"/>
    <mergeCell ref="L4:L5"/>
    <mergeCell ref="B4:B5"/>
    <mergeCell ref="C4:C5"/>
    <mergeCell ref="D4:D5"/>
    <mergeCell ref="E4:E5"/>
    <mergeCell ref="F4:F5"/>
    <mergeCell ref="G4:G5"/>
    <mergeCell ref="M4:R4"/>
    <mergeCell ref="S4:X4"/>
    <mergeCell ref="H4:K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Oilseed-Dare report1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2021-10-29T04:34:00Z</dcterms:modified>
</cp:coreProperties>
</file>