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 activeTab="1"/>
  </bookViews>
  <sheets>
    <sheet name="Sheet1" sheetId="1" r:id="rId1"/>
    <sheet name="WP R" sheetId="2" r:id="rId2"/>
    <sheet name="WP K" sheetId="3" r:id="rId3"/>
    <sheet name="Sheet4" sheetId="4" r:id="rId4"/>
    <sheet name="Sheet5" sheetId="5" r:id="rId5"/>
    <sheet name="Sheet6" sheetId="6" r:id="rId6"/>
    <sheet name="Sheet7" sheetId="7" r:id="rId7"/>
  </sheets>
  <calcPr calcId="152511"/>
</workbook>
</file>

<file path=xl/calcChain.xml><?xml version="1.0" encoding="utf-8"?>
<calcChain xmlns="http://schemas.openxmlformats.org/spreadsheetml/2006/main">
  <c r="K18" i="1"/>
  <c r="E21" i="2"/>
  <c r="F10" i="1"/>
  <c r="F11"/>
  <c r="F12"/>
  <c r="F13"/>
  <c r="F14"/>
  <c r="F15"/>
  <c r="F16"/>
  <c r="F17"/>
  <c r="F18"/>
  <c r="F19"/>
  <c r="F9"/>
  <c r="F6"/>
  <c r="F7"/>
  <c r="F8"/>
  <c r="F5"/>
  <c r="E40" i="7"/>
  <c r="F40"/>
  <c r="D40"/>
  <c r="C40"/>
  <c r="E30"/>
  <c r="F30"/>
  <c r="D30"/>
  <c r="C30"/>
  <c r="E26"/>
  <c r="F26"/>
  <c r="D26"/>
  <c r="C26"/>
  <c r="E16"/>
  <c r="D16"/>
  <c r="F16" s="1"/>
  <c r="C16"/>
  <c r="H7" i="5"/>
  <c r="K7" s="1"/>
  <c r="I18" i="6"/>
  <c r="H18"/>
  <c r="G18"/>
  <c r="F7" i="5"/>
  <c r="J7" s="1"/>
  <c r="J13" i="3"/>
  <c r="K13"/>
  <c r="L13"/>
  <c r="I13"/>
  <c r="G13"/>
  <c r="F13"/>
  <c r="E13"/>
  <c r="I27" i="6"/>
  <c r="H27"/>
  <c r="G27"/>
  <c r="J7" i="4" l="1"/>
  <c r="J9"/>
  <c r="J10"/>
  <c r="K6"/>
  <c r="J6"/>
  <c r="H9" i="5"/>
  <c r="K9" s="1"/>
  <c r="H10"/>
  <c r="K10" s="1"/>
  <c r="H8"/>
  <c r="K8" s="1"/>
  <c r="H7" i="4"/>
  <c r="K7" s="1"/>
  <c r="H8"/>
  <c r="K8" s="1"/>
  <c r="H9"/>
  <c r="K9" s="1"/>
  <c r="H10"/>
  <c r="K10" s="1"/>
  <c r="H6"/>
  <c r="F9" i="5" l="1"/>
  <c r="J9" s="1"/>
  <c r="F10"/>
  <c r="J10" s="1"/>
  <c r="F8"/>
  <c r="J8" s="1"/>
  <c r="F8" i="4"/>
  <c r="J8" s="1"/>
  <c r="N13" i="3"/>
  <c r="O13"/>
  <c r="G21" i="2"/>
  <c r="I21"/>
  <c r="J21"/>
  <c r="K21"/>
  <c r="L21"/>
  <c r="F21"/>
  <c r="D20" i="1"/>
  <c r="E20"/>
  <c r="C20"/>
  <c r="F20" s="1"/>
  <c r="O21" i="2" l="1"/>
  <c r="N21"/>
  <c r="H21"/>
  <c r="M21"/>
  <c r="H13" i="3"/>
  <c r="M13"/>
</calcChain>
</file>

<file path=xl/sharedStrings.xml><?xml version="1.0" encoding="utf-8"?>
<sst xmlns="http://schemas.openxmlformats.org/spreadsheetml/2006/main" count="210" uniqueCount="76">
  <si>
    <t>Centres</t>
  </si>
  <si>
    <t>Whole package</t>
  </si>
  <si>
    <t>rabi/spring/summer</t>
  </si>
  <si>
    <t>kharif</t>
  </si>
  <si>
    <t>Component technology</t>
  </si>
  <si>
    <t>Total</t>
  </si>
  <si>
    <t>Akola</t>
  </si>
  <si>
    <t>Banaglore</t>
  </si>
  <si>
    <t>Chittor</t>
  </si>
  <si>
    <t>Coimbatore</t>
  </si>
  <si>
    <t>Dholi</t>
  </si>
  <si>
    <t>DOR</t>
  </si>
  <si>
    <t>Hisar</t>
  </si>
  <si>
    <t>Latur</t>
  </si>
  <si>
    <t>Ludhiana</t>
  </si>
  <si>
    <t>Nimpith</t>
  </si>
  <si>
    <t>Prakasham</t>
  </si>
  <si>
    <t>Raichur</t>
  </si>
  <si>
    <t>4 vitiated at ludhiana</t>
  </si>
  <si>
    <t>Table 2. Productivity potentials and profitability of whole package and componnet technologies in sunflower under real farm situations (rabi/spring/summer)</t>
  </si>
  <si>
    <t>State</t>
  </si>
  <si>
    <t>Centre</t>
  </si>
  <si>
    <t>Technology</t>
  </si>
  <si>
    <t>No. of demos</t>
  </si>
  <si>
    <t>Seed yield (kg/ha)</t>
  </si>
  <si>
    <t>IT</t>
  </si>
  <si>
    <t>FP</t>
  </si>
  <si>
    <t>Increase in seed yield (%)</t>
  </si>
  <si>
    <t>Cost of cultivation (Rs./ha)</t>
  </si>
  <si>
    <t>Gross returns (Rs./ha)</t>
  </si>
  <si>
    <t>Additional net returns (Rs./ha)</t>
  </si>
  <si>
    <t>B:C ratio</t>
  </si>
  <si>
    <t>Improved variety</t>
  </si>
  <si>
    <t>LSFH-171</t>
  </si>
  <si>
    <t>DRSH-1</t>
  </si>
  <si>
    <t>PKVSH-952</t>
  </si>
  <si>
    <t>Bangalore</t>
  </si>
  <si>
    <t>KBSH-53</t>
  </si>
  <si>
    <t>KBSH-41</t>
  </si>
  <si>
    <t>SSNM</t>
  </si>
  <si>
    <t>Boron</t>
  </si>
  <si>
    <t>Sulphur</t>
  </si>
  <si>
    <t xml:space="preserve"> -</t>
  </si>
  <si>
    <t>Andhra Pradesh</t>
  </si>
  <si>
    <t>Karnataka</t>
  </si>
  <si>
    <t>Bihar</t>
  </si>
  <si>
    <t>Telangana</t>
  </si>
  <si>
    <t>DOR, Hyderabad</t>
  </si>
  <si>
    <t>Maharashtra</t>
  </si>
  <si>
    <t>Punjab</t>
  </si>
  <si>
    <t>West Bengal</t>
  </si>
  <si>
    <t>Haryana</t>
  </si>
  <si>
    <t>Tamul Nadu</t>
  </si>
  <si>
    <t>Table 3. Productivity potentials and profitability of whole package in sunflower under real farm situations (kharif)</t>
  </si>
  <si>
    <t>No. of demos.</t>
  </si>
  <si>
    <t>FLD average yield (kg/ha)</t>
  </si>
  <si>
    <t>Yield gap-I (%)</t>
  </si>
  <si>
    <t>Average yield (kg/ha)</t>
  </si>
  <si>
    <t>Yield gap-II (%)</t>
  </si>
  <si>
    <t>Average production  ('000 tonnes)</t>
  </si>
  <si>
    <t>Expected production ('000 tonnes)</t>
  </si>
  <si>
    <t>EP-I</t>
  </si>
  <si>
    <t>EP-II</t>
  </si>
  <si>
    <t>All India</t>
  </si>
  <si>
    <r>
      <t xml:space="preserve">Table 4. Exploitable yield reservoir in sunflower during </t>
    </r>
    <r>
      <rPr>
        <b/>
        <i/>
        <sz val="11"/>
        <color rgb="FF000000"/>
        <rFont val="Times New Roman"/>
        <family val="1"/>
      </rPr>
      <t xml:space="preserve">rabi </t>
    </r>
    <r>
      <rPr>
        <b/>
        <sz val="11"/>
        <color rgb="FF000000"/>
        <rFont val="Times New Roman"/>
        <family val="1"/>
      </rPr>
      <t>2013-14</t>
    </r>
  </si>
  <si>
    <r>
      <t xml:space="preserve">Table 5. Exploitable yield reservoir in sunflower during </t>
    </r>
    <r>
      <rPr>
        <b/>
        <i/>
        <sz val="11"/>
        <color rgb="FF000000"/>
        <rFont val="Times New Roman"/>
        <family val="1"/>
      </rPr>
      <t xml:space="preserve">kharif </t>
    </r>
    <r>
      <rPr>
        <b/>
        <sz val="11"/>
        <color rgb="FF000000"/>
        <rFont val="Times New Roman"/>
        <family val="1"/>
      </rPr>
      <t>2014</t>
    </r>
  </si>
  <si>
    <t>Tamil Nadu</t>
  </si>
  <si>
    <t>Rabi</t>
  </si>
  <si>
    <t>Kharif</t>
  </si>
  <si>
    <t>Berhampore*</t>
  </si>
  <si>
    <t>Pantnagar*</t>
  </si>
  <si>
    <t>Gorakhpur</t>
  </si>
  <si>
    <t>Ludhiana**</t>
  </si>
  <si>
    <t>20 vitiated at Berhampore</t>
  </si>
  <si>
    <t>30 vitiated at Pantnagar</t>
  </si>
  <si>
    <t>Uttar Pradesh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</si>
</sst>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Font="1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1" fillId="0" borderId="0" xfId="0" applyFont="1" applyBorder="1" applyAlignment="1">
      <alignment horizontal="left" vertical="top"/>
    </xf>
    <xf numFmtId="0" fontId="0" fillId="0" borderId="0" xfId="0" applyBorder="1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26"/>
  <sheetViews>
    <sheetView topLeftCell="A16" workbookViewId="0">
      <selection activeCell="M15" sqref="M15"/>
    </sheetView>
  </sheetViews>
  <sheetFormatPr defaultColWidth="9.109375" defaultRowHeight="13.8"/>
  <cols>
    <col min="1" max="1" width="9.109375" style="1"/>
    <col min="2" max="2" width="13.44140625" style="1" customWidth="1"/>
    <col min="3" max="3" width="11.44140625" style="1" customWidth="1"/>
    <col min="4" max="4" width="9.109375" style="1"/>
    <col min="5" max="6" width="12" style="1" customWidth="1"/>
    <col min="7" max="16384" width="9.109375" style="1"/>
  </cols>
  <sheetData>
    <row r="3" spans="2:11" ht="30.75" customHeight="1">
      <c r="B3" s="47" t="s">
        <v>0</v>
      </c>
      <c r="C3" s="46" t="s">
        <v>1</v>
      </c>
      <c r="D3" s="46"/>
      <c r="E3" s="42" t="s">
        <v>4</v>
      </c>
      <c r="F3" s="48" t="s">
        <v>5</v>
      </c>
    </row>
    <row r="4" spans="2:11" ht="27.6">
      <c r="B4" s="47"/>
      <c r="C4" s="16" t="s">
        <v>2</v>
      </c>
      <c r="D4" s="5" t="s">
        <v>3</v>
      </c>
      <c r="E4" s="16" t="s">
        <v>2</v>
      </c>
      <c r="F4" s="49"/>
    </row>
    <row r="5" spans="2:11">
      <c r="B5" s="6" t="s">
        <v>6</v>
      </c>
      <c r="C5" s="8">
        <v>16</v>
      </c>
      <c r="D5" s="8">
        <v>15</v>
      </c>
      <c r="E5" s="8">
        <v>0</v>
      </c>
      <c r="F5" s="8">
        <f>(C5+D5+E5)</f>
        <v>31</v>
      </c>
      <c r="G5" s="2"/>
      <c r="I5" s="45" t="s">
        <v>8</v>
      </c>
      <c r="J5" s="45" t="s">
        <v>42</v>
      </c>
      <c r="K5" s="8">
        <v>5</v>
      </c>
    </row>
    <row r="6" spans="2:11">
      <c r="B6" s="6" t="s">
        <v>7</v>
      </c>
      <c r="C6" s="8">
        <v>50</v>
      </c>
      <c r="D6" s="8">
        <v>0</v>
      </c>
      <c r="E6" s="8">
        <v>0</v>
      </c>
      <c r="F6" s="8">
        <f t="shared" ref="F6:F8" si="0">(C6+D6+E6)</f>
        <v>50</v>
      </c>
      <c r="G6" s="2"/>
      <c r="I6" s="6" t="s">
        <v>16</v>
      </c>
      <c r="J6" s="45" t="s">
        <v>42</v>
      </c>
      <c r="K6" s="8">
        <v>20</v>
      </c>
    </row>
    <row r="7" spans="2:11">
      <c r="B7" s="6" t="s">
        <v>69</v>
      </c>
      <c r="C7" s="8">
        <v>20</v>
      </c>
      <c r="D7" s="8">
        <v>0</v>
      </c>
      <c r="E7" s="8">
        <v>0</v>
      </c>
      <c r="F7" s="8">
        <f t="shared" si="0"/>
        <v>20</v>
      </c>
      <c r="G7" s="2"/>
      <c r="I7" s="50" t="s">
        <v>10</v>
      </c>
      <c r="J7" s="45" t="s">
        <v>37</v>
      </c>
      <c r="K7" s="8">
        <v>3</v>
      </c>
    </row>
    <row r="8" spans="2:11">
      <c r="B8" s="6" t="s">
        <v>8</v>
      </c>
      <c r="C8" s="8">
        <v>5</v>
      </c>
      <c r="D8" s="8">
        <v>0</v>
      </c>
      <c r="E8" s="8">
        <v>15</v>
      </c>
      <c r="F8" s="8">
        <f t="shared" si="0"/>
        <v>20</v>
      </c>
      <c r="G8" s="2"/>
      <c r="I8" s="50"/>
      <c r="J8" s="45" t="s">
        <v>38</v>
      </c>
      <c r="K8" s="8">
        <v>10</v>
      </c>
    </row>
    <row r="9" spans="2:11">
      <c r="B9" s="6" t="s">
        <v>9</v>
      </c>
      <c r="C9" s="8">
        <v>0</v>
      </c>
      <c r="D9" s="8">
        <v>25</v>
      </c>
      <c r="E9" s="8">
        <v>0</v>
      </c>
      <c r="F9" s="8">
        <f>(C9+D9+E9)</f>
        <v>25</v>
      </c>
      <c r="G9" s="2"/>
      <c r="I9" s="6" t="s">
        <v>12</v>
      </c>
      <c r="J9" s="45" t="s">
        <v>42</v>
      </c>
      <c r="K9" s="8">
        <v>20</v>
      </c>
    </row>
    <row r="10" spans="2:11">
      <c r="B10" s="6" t="s">
        <v>10</v>
      </c>
      <c r="C10" s="8">
        <v>13</v>
      </c>
      <c r="D10" s="8">
        <v>0</v>
      </c>
      <c r="E10" s="8">
        <v>0</v>
      </c>
      <c r="F10" s="8">
        <f t="shared" ref="F10:F20" si="1">(C10+D10+E10)</f>
        <v>13</v>
      </c>
      <c r="G10" s="2"/>
      <c r="I10" s="45" t="s">
        <v>36</v>
      </c>
      <c r="J10" s="45" t="s">
        <v>42</v>
      </c>
      <c r="K10" s="8">
        <v>50</v>
      </c>
    </row>
    <row r="11" spans="2:11">
      <c r="B11" s="6" t="s">
        <v>11</v>
      </c>
      <c r="C11" s="8">
        <v>50</v>
      </c>
      <c r="D11" s="8">
        <v>0</v>
      </c>
      <c r="E11" s="8">
        <v>15</v>
      </c>
      <c r="F11" s="8">
        <f t="shared" si="1"/>
        <v>65</v>
      </c>
      <c r="G11" s="2"/>
      <c r="I11" s="50" t="s">
        <v>6</v>
      </c>
      <c r="J11" s="45" t="s">
        <v>33</v>
      </c>
      <c r="K11" s="8">
        <v>9</v>
      </c>
    </row>
    <row r="12" spans="2:11">
      <c r="B12" s="6" t="s">
        <v>71</v>
      </c>
      <c r="C12" s="8">
        <v>40</v>
      </c>
      <c r="D12" s="8">
        <v>0</v>
      </c>
      <c r="E12" s="8">
        <v>0</v>
      </c>
      <c r="F12" s="8">
        <f t="shared" si="1"/>
        <v>40</v>
      </c>
      <c r="G12" s="2"/>
      <c r="I12" s="50"/>
      <c r="J12" s="45" t="s">
        <v>34</v>
      </c>
      <c r="K12" s="8">
        <v>7</v>
      </c>
    </row>
    <row r="13" spans="2:11">
      <c r="B13" s="6" t="s">
        <v>12</v>
      </c>
      <c r="C13" s="8">
        <v>20</v>
      </c>
      <c r="D13" s="8">
        <v>0</v>
      </c>
      <c r="E13" s="8">
        <v>0</v>
      </c>
      <c r="F13" s="8">
        <f t="shared" si="1"/>
        <v>20</v>
      </c>
      <c r="G13" s="2"/>
      <c r="I13" s="6" t="s">
        <v>13</v>
      </c>
      <c r="J13" s="45" t="s">
        <v>42</v>
      </c>
      <c r="K13" s="8">
        <v>40</v>
      </c>
    </row>
    <row r="14" spans="2:11">
      <c r="B14" s="6" t="s">
        <v>13</v>
      </c>
      <c r="C14" s="8">
        <v>40</v>
      </c>
      <c r="D14" s="8">
        <v>0</v>
      </c>
      <c r="E14" s="8">
        <v>0</v>
      </c>
      <c r="F14" s="8">
        <f t="shared" si="1"/>
        <v>40</v>
      </c>
      <c r="G14" s="2"/>
      <c r="I14" s="6" t="s">
        <v>14</v>
      </c>
      <c r="J14" s="45" t="s">
        <v>42</v>
      </c>
      <c r="K14" s="8">
        <v>50</v>
      </c>
    </row>
    <row r="15" spans="2:11">
      <c r="B15" s="6" t="s">
        <v>72</v>
      </c>
      <c r="C15" s="8">
        <v>50</v>
      </c>
      <c r="D15" s="8">
        <v>0</v>
      </c>
      <c r="E15" s="8">
        <v>0</v>
      </c>
      <c r="F15" s="8">
        <f t="shared" si="1"/>
        <v>50</v>
      </c>
      <c r="G15" s="2"/>
      <c r="I15" s="6" t="s">
        <v>47</v>
      </c>
      <c r="J15" s="45" t="s">
        <v>42</v>
      </c>
      <c r="K15" s="8">
        <v>50</v>
      </c>
    </row>
    <row r="16" spans="2:11">
      <c r="B16" s="6" t="s">
        <v>15</v>
      </c>
      <c r="C16" s="8">
        <v>50</v>
      </c>
      <c r="D16" s="8">
        <v>0</v>
      </c>
      <c r="E16" s="8">
        <v>0</v>
      </c>
      <c r="F16" s="8">
        <f t="shared" si="1"/>
        <v>50</v>
      </c>
      <c r="G16" s="2"/>
      <c r="I16" s="6" t="s">
        <v>71</v>
      </c>
      <c r="J16" s="45"/>
      <c r="K16" s="8">
        <v>40</v>
      </c>
    </row>
    <row r="17" spans="2:11">
      <c r="B17" s="6" t="s">
        <v>70</v>
      </c>
      <c r="C17" s="8">
        <v>30</v>
      </c>
      <c r="D17" s="8">
        <v>0</v>
      </c>
      <c r="E17" s="8">
        <v>0</v>
      </c>
      <c r="F17" s="8">
        <f t="shared" si="1"/>
        <v>30</v>
      </c>
      <c r="G17" s="2"/>
      <c r="I17" s="6" t="s">
        <v>15</v>
      </c>
      <c r="J17" s="45" t="s">
        <v>42</v>
      </c>
      <c r="K17" s="8">
        <v>50</v>
      </c>
    </row>
    <row r="18" spans="2:11">
      <c r="B18" s="6" t="s">
        <v>16</v>
      </c>
      <c r="C18" s="8">
        <v>20</v>
      </c>
      <c r="D18" s="8">
        <v>0</v>
      </c>
      <c r="E18" s="8">
        <v>0</v>
      </c>
      <c r="F18" s="8">
        <f t="shared" si="1"/>
        <v>20</v>
      </c>
      <c r="G18" s="2"/>
      <c r="I18" s="5"/>
      <c r="J18" s="5"/>
      <c r="K18" s="5">
        <f>SUM(K5:K17)</f>
        <v>354</v>
      </c>
    </row>
    <row r="19" spans="2:11">
      <c r="B19" s="6" t="s">
        <v>17</v>
      </c>
      <c r="C19" s="8">
        <v>0</v>
      </c>
      <c r="D19" s="8">
        <v>25</v>
      </c>
      <c r="E19" s="8">
        <v>0</v>
      </c>
      <c r="F19" s="8">
        <f t="shared" si="1"/>
        <v>25</v>
      </c>
      <c r="G19" s="2"/>
    </row>
    <row r="20" spans="2:11">
      <c r="B20" s="6" t="s">
        <v>5</v>
      </c>
      <c r="C20" s="8">
        <f>SUM(C5:C19)</f>
        <v>404</v>
      </c>
      <c r="D20" s="8">
        <f>SUM(D5:D19)</f>
        <v>65</v>
      </c>
      <c r="E20" s="8">
        <f>SUM(E5:E19)</f>
        <v>30</v>
      </c>
      <c r="F20" s="8">
        <f t="shared" si="1"/>
        <v>499</v>
      </c>
      <c r="G20" s="2"/>
    </row>
    <row r="21" spans="2:11">
      <c r="C21" s="2"/>
      <c r="D21" s="2"/>
      <c r="E21" s="2"/>
      <c r="F21" s="2"/>
      <c r="G21" s="2"/>
    </row>
    <row r="22" spans="2:11">
      <c r="C22" s="2"/>
      <c r="D22" s="2"/>
      <c r="E22" s="2"/>
      <c r="F22" s="2"/>
      <c r="G22" s="2"/>
    </row>
    <row r="23" spans="2:11">
      <c r="B23" s="1" t="s">
        <v>73</v>
      </c>
      <c r="C23" s="2"/>
      <c r="D23" s="2"/>
      <c r="E23" s="2"/>
      <c r="F23" s="2"/>
      <c r="G23" s="2"/>
    </row>
    <row r="24" spans="2:11">
      <c r="B24" s="1" t="s">
        <v>74</v>
      </c>
      <c r="C24" s="2"/>
      <c r="D24" s="2"/>
      <c r="E24" s="2"/>
      <c r="F24" s="2"/>
      <c r="G24" s="2"/>
    </row>
    <row r="25" spans="2:11">
      <c r="B25" s="2" t="s">
        <v>18</v>
      </c>
      <c r="D25" s="2"/>
      <c r="E25" s="2"/>
      <c r="F25" s="2"/>
      <c r="G25" s="2"/>
    </row>
    <row r="26" spans="2:11">
      <c r="C26" s="2"/>
      <c r="D26" s="2"/>
      <c r="E26" s="2"/>
      <c r="F26" s="2"/>
      <c r="G26" s="2"/>
    </row>
  </sheetData>
  <mergeCells count="5">
    <mergeCell ref="C3:D3"/>
    <mergeCell ref="B3:B4"/>
    <mergeCell ref="F3:F4"/>
    <mergeCell ref="I7:I8"/>
    <mergeCell ref="I11:I1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O29"/>
  <sheetViews>
    <sheetView tabSelected="1" topLeftCell="B7" workbookViewId="0">
      <selection activeCell="I19" sqref="I19:M19"/>
    </sheetView>
  </sheetViews>
  <sheetFormatPr defaultColWidth="9.109375" defaultRowHeight="13.8"/>
  <cols>
    <col min="1" max="1" width="9.109375" style="1"/>
    <col min="2" max="2" width="22.44140625" style="1" customWidth="1"/>
    <col min="3" max="3" width="17.44140625" style="1" customWidth="1"/>
    <col min="4" max="4" width="10.5546875" style="1" customWidth="1"/>
    <col min="5" max="7" width="9.109375" style="1"/>
    <col min="8" max="8" width="10.6640625" style="1" customWidth="1"/>
    <col min="9" max="12" width="9.109375" style="1"/>
    <col min="13" max="13" width="11.44140625" style="1" customWidth="1"/>
    <col min="14" max="16384" width="9.109375" style="1"/>
  </cols>
  <sheetData>
    <row r="3" spans="2:15">
      <c r="B3" s="4" t="s">
        <v>19</v>
      </c>
    </row>
    <row r="5" spans="2:15">
      <c r="B5" s="47" t="s">
        <v>20</v>
      </c>
      <c r="C5" s="52" t="s">
        <v>21</v>
      </c>
      <c r="D5" s="52" t="s">
        <v>22</v>
      </c>
      <c r="E5" s="52" t="s">
        <v>23</v>
      </c>
      <c r="F5" s="46" t="s">
        <v>24</v>
      </c>
      <c r="G5" s="46"/>
      <c r="H5" s="52" t="s">
        <v>27</v>
      </c>
      <c r="I5" s="51" t="s">
        <v>28</v>
      </c>
      <c r="J5" s="51"/>
      <c r="K5" s="51" t="s">
        <v>29</v>
      </c>
      <c r="L5" s="51"/>
      <c r="M5" s="52" t="s">
        <v>30</v>
      </c>
      <c r="N5" s="46" t="s">
        <v>31</v>
      </c>
      <c r="O5" s="46"/>
    </row>
    <row r="6" spans="2:15" ht="38.25" customHeight="1">
      <c r="B6" s="47"/>
      <c r="C6" s="52"/>
      <c r="D6" s="52"/>
      <c r="E6" s="52"/>
      <c r="F6" s="5" t="s">
        <v>25</v>
      </c>
      <c r="G6" s="5" t="s">
        <v>26</v>
      </c>
      <c r="H6" s="52"/>
      <c r="I6" s="5" t="s">
        <v>25</v>
      </c>
      <c r="J6" s="5" t="s">
        <v>26</v>
      </c>
      <c r="K6" s="5" t="s">
        <v>25</v>
      </c>
      <c r="L6" s="5" t="s">
        <v>26</v>
      </c>
      <c r="M6" s="52"/>
      <c r="N6" s="5" t="s">
        <v>25</v>
      </c>
      <c r="O6" s="5" t="s">
        <v>26</v>
      </c>
    </row>
    <row r="7" spans="2:15">
      <c r="B7" s="46" t="s">
        <v>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2:15">
      <c r="B8" s="6" t="s">
        <v>43</v>
      </c>
      <c r="C8" s="7" t="s">
        <v>8</v>
      </c>
      <c r="D8" s="7" t="s">
        <v>42</v>
      </c>
      <c r="E8" s="8">
        <v>5</v>
      </c>
      <c r="F8" s="9">
        <v>2945</v>
      </c>
      <c r="G8" s="9">
        <v>2662</v>
      </c>
      <c r="H8" s="9">
        <v>10.631104432757326</v>
      </c>
      <c r="I8" s="9">
        <v>34239</v>
      </c>
      <c r="J8" s="9">
        <v>32074.2</v>
      </c>
      <c r="K8" s="9">
        <v>88350</v>
      </c>
      <c r="L8" s="9">
        <v>81060</v>
      </c>
      <c r="M8" s="9">
        <v>5125.1999999999971</v>
      </c>
      <c r="N8" s="10">
        <v>2.5803907824410759</v>
      </c>
      <c r="O8" s="10">
        <v>2.5272649045026845</v>
      </c>
    </row>
    <row r="9" spans="2:15">
      <c r="B9" s="6" t="s">
        <v>43</v>
      </c>
      <c r="C9" s="6" t="s">
        <v>16</v>
      </c>
      <c r="D9" s="7" t="s">
        <v>42</v>
      </c>
      <c r="E9" s="8">
        <v>20</v>
      </c>
      <c r="F9" s="9">
        <v>1925</v>
      </c>
      <c r="G9" s="9">
        <v>1600</v>
      </c>
      <c r="H9" s="9">
        <v>20.3125</v>
      </c>
      <c r="I9" s="9">
        <v>28500</v>
      </c>
      <c r="J9" s="9">
        <v>25500</v>
      </c>
      <c r="K9" s="9">
        <v>72187.5</v>
      </c>
      <c r="L9" s="9">
        <v>60000</v>
      </c>
      <c r="M9" s="9">
        <v>9187.5</v>
      </c>
      <c r="N9" s="10">
        <v>2.5328947368421053</v>
      </c>
      <c r="O9" s="10">
        <v>2.3529411764705883</v>
      </c>
    </row>
    <row r="10" spans="2:15">
      <c r="B10" s="50" t="s">
        <v>45</v>
      </c>
      <c r="C10" s="50" t="s">
        <v>10</v>
      </c>
      <c r="D10" s="7" t="s">
        <v>37</v>
      </c>
      <c r="E10" s="8">
        <v>3</v>
      </c>
      <c r="F10" s="9">
        <v>2031</v>
      </c>
      <c r="G10" s="9">
        <v>1690</v>
      </c>
      <c r="H10" s="9">
        <v>20.177514792899409</v>
      </c>
      <c r="I10" s="9">
        <v>24858</v>
      </c>
      <c r="J10" s="9">
        <v>21775.666666666668</v>
      </c>
      <c r="K10" s="9">
        <v>46713</v>
      </c>
      <c r="L10" s="9">
        <v>38870</v>
      </c>
      <c r="M10" s="9">
        <v>4760.6666666666679</v>
      </c>
      <c r="N10" s="10">
        <v>1.8791938209027275</v>
      </c>
      <c r="O10" s="10">
        <v>1.7850199764262862</v>
      </c>
    </row>
    <row r="11" spans="2:15">
      <c r="B11" s="50"/>
      <c r="C11" s="50"/>
      <c r="D11" s="7" t="s">
        <v>38</v>
      </c>
      <c r="E11" s="8">
        <v>10</v>
      </c>
      <c r="F11" s="9">
        <v>1687.2</v>
      </c>
      <c r="G11" s="9">
        <v>1309</v>
      </c>
      <c r="H11" s="9">
        <v>28.892284186401834</v>
      </c>
      <c r="I11" s="9">
        <v>24727.7</v>
      </c>
      <c r="J11" s="9">
        <v>22586.3</v>
      </c>
      <c r="K11" s="9">
        <v>38805.599999999999</v>
      </c>
      <c r="L11" s="9">
        <v>30107</v>
      </c>
      <c r="M11" s="9">
        <v>6557.1999999999971</v>
      </c>
      <c r="N11" s="10">
        <v>1.5693170007724131</v>
      </c>
      <c r="O11" s="10">
        <v>1.3329761846783228</v>
      </c>
    </row>
    <row r="12" spans="2:15">
      <c r="B12" s="6" t="s">
        <v>51</v>
      </c>
      <c r="C12" s="6" t="s">
        <v>12</v>
      </c>
      <c r="D12" s="7" t="s">
        <v>42</v>
      </c>
      <c r="E12" s="8">
        <v>20</v>
      </c>
      <c r="F12" s="9">
        <v>2399.375</v>
      </c>
      <c r="G12" s="9">
        <v>2059.375</v>
      </c>
      <c r="H12" s="9">
        <v>16.509863429438543</v>
      </c>
      <c r="I12" s="9">
        <v>14764.55</v>
      </c>
      <c r="J12" s="9">
        <v>13717.6</v>
      </c>
      <c r="K12" s="9">
        <v>28335.3</v>
      </c>
      <c r="L12" s="9">
        <v>24223.35</v>
      </c>
      <c r="M12" s="9">
        <v>3065.0000000000018</v>
      </c>
      <c r="N12" s="10">
        <v>1.9191441662631099</v>
      </c>
      <c r="O12" s="10">
        <v>1.7658591881961858</v>
      </c>
    </row>
    <row r="13" spans="2:15">
      <c r="B13" s="6" t="s">
        <v>44</v>
      </c>
      <c r="C13" s="7" t="s">
        <v>36</v>
      </c>
      <c r="D13" s="7" t="s">
        <v>42</v>
      </c>
      <c r="E13" s="8">
        <v>50</v>
      </c>
      <c r="F13" s="9">
        <v>2439.6</v>
      </c>
      <c r="G13" s="9">
        <v>2008.8</v>
      </c>
      <c r="H13" s="9">
        <v>21.44563918757467</v>
      </c>
      <c r="I13" s="9">
        <v>43364.06</v>
      </c>
      <c r="J13" s="9">
        <v>38757.24</v>
      </c>
      <c r="K13" s="9">
        <v>73125</v>
      </c>
      <c r="L13" s="9">
        <v>60195</v>
      </c>
      <c r="M13" s="9">
        <v>8323.18</v>
      </c>
      <c r="N13" s="10">
        <v>1.6863042805493766</v>
      </c>
      <c r="O13" s="10">
        <v>1.5531291701885894</v>
      </c>
    </row>
    <row r="14" spans="2:15">
      <c r="B14" s="50" t="s">
        <v>48</v>
      </c>
      <c r="C14" s="50" t="s">
        <v>6</v>
      </c>
      <c r="D14" s="7" t="s">
        <v>33</v>
      </c>
      <c r="E14" s="8">
        <v>9</v>
      </c>
      <c r="F14" s="9">
        <v>1625</v>
      </c>
      <c r="G14" s="9">
        <v>1148.7777777777778</v>
      </c>
      <c r="H14" s="9">
        <v>41.454686139858779</v>
      </c>
      <c r="I14" s="9">
        <v>28866.888888888891</v>
      </c>
      <c r="J14" s="9">
        <v>25286.444444444445</v>
      </c>
      <c r="K14" s="9">
        <v>53625</v>
      </c>
      <c r="L14" s="9">
        <v>37904.333333333336</v>
      </c>
      <c r="M14" s="9">
        <v>12140.222222222219</v>
      </c>
      <c r="N14" s="10">
        <v>1.8576646831048258</v>
      </c>
      <c r="O14" s="10">
        <v>1.4989981456907082</v>
      </c>
    </row>
    <row r="15" spans="2:15">
      <c r="B15" s="50"/>
      <c r="C15" s="50"/>
      <c r="D15" s="7" t="s">
        <v>34</v>
      </c>
      <c r="E15" s="8">
        <v>7</v>
      </c>
      <c r="F15" s="9">
        <v>1371.4285714285713</v>
      </c>
      <c r="G15" s="9">
        <v>1012.5714285714286</v>
      </c>
      <c r="H15" s="9">
        <v>35.440180586907445</v>
      </c>
      <c r="I15" s="9">
        <v>28168</v>
      </c>
      <c r="J15" s="9">
        <v>24393.285714285714</v>
      </c>
      <c r="K15" s="9">
        <v>45257.142857142855</v>
      </c>
      <c r="L15" s="9">
        <v>33412.571428571428</v>
      </c>
      <c r="M15" s="9">
        <v>8069.8571428571413</v>
      </c>
      <c r="N15" s="10">
        <v>1.6066864121394084</v>
      </c>
      <c r="O15" s="10">
        <v>1.3697446018517976</v>
      </c>
    </row>
    <row r="16" spans="2:15">
      <c r="B16" s="6" t="s">
        <v>48</v>
      </c>
      <c r="C16" s="6" t="s">
        <v>13</v>
      </c>
      <c r="D16" s="7" t="s">
        <v>42</v>
      </c>
      <c r="E16" s="8">
        <v>40</v>
      </c>
      <c r="F16" s="9">
        <v>1351.75</v>
      </c>
      <c r="G16" s="9">
        <v>979.1</v>
      </c>
      <c r="H16" s="9">
        <v>38.060463691144925</v>
      </c>
      <c r="I16" s="9">
        <v>22515</v>
      </c>
      <c r="J16" s="9">
        <v>21015</v>
      </c>
      <c r="K16" s="9">
        <v>47311.224999999999</v>
      </c>
      <c r="L16" s="9">
        <v>34268.5</v>
      </c>
      <c r="M16" s="9">
        <v>11542.724999999999</v>
      </c>
      <c r="N16" s="10">
        <v>2.1013202309571395</v>
      </c>
      <c r="O16" s="10">
        <v>1.6306685700689982</v>
      </c>
    </row>
    <row r="17" spans="2:15">
      <c r="B17" s="6" t="s">
        <v>49</v>
      </c>
      <c r="C17" s="6" t="s">
        <v>14</v>
      </c>
      <c r="D17" s="7" t="s">
        <v>42</v>
      </c>
      <c r="E17" s="8">
        <v>50</v>
      </c>
      <c r="F17" s="9">
        <v>1961.304347826087</v>
      </c>
      <c r="G17" s="9">
        <v>1862.9673913043478</v>
      </c>
      <c r="H17" s="9">
        <v>5.278511957897936</v>
      </c>
      <c r="I17" s="9">
        <v>25439.67391304348</v>
      </c>
      <c r="J17" s="9">
        <v>26537.010869565216</v>
      </c>
      <c r="K17" s="9">
        <v>72568.260869565216</v>
      </c>
      <c r="L17" s="9">
        <v>68929.793478260865</v>
      </c>
      <c r="M17" s="9">
        <v>4735.8043478260879</v>
      </c>
      <c r="N17" s="10">
        <v>2.8525625413916127</v>
      </c>
      <c r="O17" s="10">
        <v>2.5974965235182199</v>
      </c>
    </row>
    <row r="18" spans="2:15">
      <c r="B18" s="6" t="s">
        <v>46</v>
      </c>
      <c r="C18" s="6" t="s">
        <v>47</v>
      </c>
      <c r="D18" s="7" t="s">
        <v>42</v>
      </c>
      <c r="E18" s="8">
        <v>50</v>
      </c>
      <c r="F18" s="9">
        <v>1960</v>
      </c>
      <c r="G18" s="9">
        <v>1575</v>
      </c>
      <c r="H18" s="9">
        <v>24.444444444444443</v>
      </c>
      <c r="I18" s="9">
        <v>28500</v>
      </c>
      <c r="J18" s="9">
        <v>26000</v>
      </c>
      <c r="K18" s="9">
        <v>73500</v>
      </c>
      <c r="L18" s="9">
        <v>59062.5</v>
      </c>
      <c r="M18" s="9">
        <v>11937.5</v>
      </c>
      <c r="N18" s="10">
        <v>2.5789473684210527</v>
      </c>
      <c r="O18" s="10">
        <v>2.2716346153846154</v>
      </c>
    </row>
    <row r="19" spans="2:15">
      <c r="B19" s="6" t="s">
        <v>75</v>
      </c>
      <c r="C19" s="6" t="s">
        <v>71</v>
      </c>
      <c r="D19" s="41"/>
      <c r="E19" s="8">
        <v>40</v>
      </c>
      <c r="F19" s="9">
        <v>881</v>
      </c>
      <c r="G19" s="9">
        <v>469</v>
      </c>
      <c r="H19" s="9">
        <v>88</v>
      </c>
      <c r="I19" s="9">
        <v>16936</v>
      </c>
      <c r="J19" s="9">
        <v>11593</v>
      </c>
      <c r="K19" s="9">
        <v>34950</v>
      </c>
      <c r="L19" s="9">
        <v>18515</v>
      </c>
      <c r="M19" s="9">
        <v>11092</v>
      </c>
      <c r="N19" s="10">
        <v>2.06</v>
      </c>
      <c r="O19" s="10">
        <v>1.6</v>
      </c>
    </row>
    <row r="20" spans="2:15">
      <c r="B20" s="6" t="s">
        <v>50</v>
      </c>
      <c r="C20" s="6" t="s">
        <v>15</v>
      </c>
      <c r="D20" s="7" t="s">
        <v>42</v>
      </c>
      <c r="E20" s="8">
        <v>50</v>
      </c>
      <c r="F20" s="9">
        <v>1394.6</v>
      </c>
      <c r="G20" s="9">
        <v>1073.9000000000001</v>
      </c>
      <c r="H20" s="9">
        <v>29.863115746345077</v>
      </c>
      <c r="I20" s="9">
        <v>27695.200000000001</v>
      </c>
      <c r="J20" s="9">
        <v>26426</v>
      </c>
      <c r="K20" s="9">
        <v>44627.199999999997</v>
      </c>
      <c r="L20" s="9">
        <v>34364.199999999997</v>
      </c>
      <c r="M20" s="9">
        <v>8993.7999999999993</v>
      </c>
      <c r="N20" s="10">
        <v>1.6113694791877291</v>
      </c>
      <c r="O20" s="10">
        <v>1.3003935518050405</v>
      </c>
    </row>
    <row r="21" spans="2:15" s="3" customFormat="1">
      <c r="B21" s="5"/>
      <c r="C21" s="5"/>
      <c r="D21" s="5"/>
      <c r="E21" s="5">
        <f>SUM(E8:E20)</f>
        <v>354</v>
      </c>
      <c r="F21" s="11">
        <f>AVERAGE(F8:F20)</f>
        <v>1844.0198399426661</v>
      </c>
      <c r="G21" s="11">
        <f t="shared" ref="G21:L21" si="0">AVERAGE(G8:G20)</f>
        <v>1496.1916613579658</v>
      </c>
      <c r="H21" s="11">
        <f>((F21-G21)/F21)*100</f>
        <v>18.862496544262498</v>
      </c>
      <c r="I21" s="11">
        <f t="shared" si="0"/>
        <v>26813.390215533258</v>
      </c>
      <c r="J21" s="11">
        <f t="shared" si="0"/>
        <v>24281.672899612466</v>
      </c>
      <c r="K21" s="11">
        <f t="shared" si="0"/>
        <v>55335.017594362151</v>
      </c>
      <c r="L21" s="11">
        <f t="shared" si="0"/>
        <v>44685.557556935812</v>
      </c>
      <c r="M21" s="11">
        <f>((K21-I21)-(L21-J21))</f>
        <v>8117.7427215055468</v>
      </c>
      <c r="N21" s="12">
        <f>(K21/I21)</f>
        <v>2.0637083617388314</v>
      </c>
      <c r="O21" s="12">
        <f>(L21/J21)</f>
        <v>1.8402997907796126</v>
      </c>
    </row>
    <row r="22" spans="2:15">
      <c r="B22" s="46" t="s">
        <v>32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2:15">
      <c r="B23" s="6" t="s">
        <v>43</v>
      </c>
      <c r="C23" s="6" t="s">
        <v>8</v>
      </c>
      <c r="D23" s="7" t="s">
        <v>42</v>
      </c>
      <c r="E23" s="8">
        <v>15</v>
      </c>
      <c r="F23" s="9">
        <v>3277.3333333333335</v>
      </c>
      <c r="G23" s="9">
        <v>2698.6666666666665</v>
      </c>
      <c r="H23" s="9">
        <v>21.442687747035585</v>
      </c>
      <c r="I23" s="9">
        <v>34914.26666666667</v>
      </c>
      <c r="J23" s="9">
        <v>33089.533333333333</v>
      </c>
      <c r="K23" s="9">
        <v>98320</v>
      </c>
      <c r="L23" s="9">
        <v>81090</v>
      </c>
      <c r="M23" s="9">
        <v>15405.266666666663</v>
      </c>
      <c r="N23" s="10">
        <v>2.8160408161706578</v>
      </c>
      <c r="O23" s="10">
        <v>2.4506238629334955</v>
      </c>
    </row>
    <row r="24" spans="2:15">
      <c r="B24" s="46" t="s">
        <v>39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2:15">
      <c r="B25" s="6" t="s">
        <v>46</v>
      </c>
      <c r="C25" s="6" t="s">
        <v>47</v>
      </c>
      <c r="D25" s="7" t="s">
        <v>42</v>
      </c>
      <c r="E25" s="13">
        <v>5</v>
      </c>
      <c r="F25" s="13">
        <v>1850</v>
      </c>
      <c r="G25" s="13">
        <v>1550</v>
      </c>
      <c r="H25" s="14">
        <v>19.35483870967742</v>
      </c>
      <c r="I25" s="13">
        <v>24250</v>
      </c>
      <c r="J25" s="13">
        <v>26000</v>
      </c>
      <c r="K25" s="13">
        <v>69375</v>
      </c>
      <c r="L25" s="13">
        <v>58125</v>
      </c>
      <c r="M25" s="13">
        <v>13000</v>
      </c>
      <c r="N25" s="15">
        <v>2.8608247422680413</v>
      </c>
      <c r="O25" s="15">
        <v>2.2355769230769229</v>
      </c>
    </row>
    <row r="26" spans="2:15">
      <c r="B26" s="46" t="s">
        <v>40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7" spans="2:15">
      <c r="B27" s="6" t="s">
        <v>46</v>
      </c>
      <c r="C27" s="6" t="s">
        <v>47</v>
      </c>
      <c r="D27" s="7" t="s">
        <v>42</v>
      </c>
      <c r="E27" s="13">
        <v>5</v>
      </c>
      <c r="F27" s="13">
        <v>1450</v>
      </c>
      <c r="G27" s="13">
        <v>1295</v>
      </c>
      <c r="H27" s="14">
        <v>11.969111969111969</v>
      </c>
      <c r="I27" s="13">
        <v>25500</v>
      </c>
      <c r="J27" s="13">
        <v>24500</v>
      </c>
      <c r="K27" s="13">
        <v>54375</v>
      </c>
      <c r="L27" s="14">
        <v>48562.5</v>
      </c>
      <c r="M27" s="14">
        <v>4812.5</v>
      </c>
      <c r="N27" s="15">
        <v>2.1323529411764706</v>
      </c>
      <c r="O27" s="15">
        <v>1.9821428571428572</v>
      </c>
    </row>
    <row r="28" spans="2:15">
      <c r="B28" s="46" t="s">
        <v>41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  <row r="29" spans="2:15">
      <c r="B29" s="6" t="s">
        <v>46</v>
      </c>
      <c r="C29" s="6" t="s">
        <v>47</v>
      </c>
      <c r="D29" s="7" t="s">
        <v>42</v>
      </c>
      <c r="E29" s="8">
        <v>5</v>
      </c>
      <c r="F29" s="8">
        <v>1475</v>
      </c>
      <c r="G29" s="8">
        <v>1300</v>
      </c>
      <c r="H29" s="9">
        <v>13.461538461538462</v>
      </c>
      <c r="I29" s="8">
        <v>22250</v>
      </c>
      <c r="J29" s="8">
        <v>21750</v>
      </c>
      <c r="K29" s="9">
        <v>55312.5</v>
      </c>
      <c r="L29" s="8">
        <v>48750</v>
      </c>
      <c r="M29" s="9">
        <v>6062.5</v>
      </c>
      <c r="N29" s="10">
        <v>2.4859550561797752</v>
      </c>
      <c r="O29" s="10">
        <v>2.2413793103448274</v>
      </c>
    </row>
  </sheetData>
  <mergeCells count="19">
    <mergeCell ref="B24:O24"/>
    <mergeCell ref="B26:O26"/>
    <mergeCell ref="B28:O28"/>
    <mergeCell ref="C10:C11"/>
    <mergeCell ref="B10:B11"/>
    <mergeCell ref="B14:B15"/>
    <mergeCell ref="B22:O22"/>
    <mergeCell ref="C14:C15"/>
    <mergeCell ref="I5:J5"/>
    <mergeCell ref="K5:L5"/>
    <mergeCell ref="M5:M6"/>
    <mergeCell ref="N5:O5"/>
    <mergeCell ref="B7:O7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O13"/>
  <sheetViews>
    <sheetView workbookViewId="0">
      <selection activeCell="F15" sqref="F15"/>
    </sheetView>
  </sheetViews>
  <sheetFormatPr defaultColWidth="9.109375" defaultRowHeight="13.8"/>
  <cols>
    <col min="1" max="1" width="9.109375" style="1"/>
    <col min="2" max="2" width="16" style="1" customWidth="1"/>
    <col min="3" max="3" width="15.109375" style="1" customWidth="1"/>
    <col min="4" max="4" width="11.6640625" style="1" customWidth="1"/>
    <col min="5" max="5" width="9.109375" style="1"/>
    <col min="6" max="7" width="10.5546875" style="1" bestFit="1" customWidth="1"/>
    <col min="8" max="8" width="9.5546875" style="1" bestFit="1" customWidth="1"/>
    <col min="9" max="12" width="11.5546875" style="1" bestFit="1" customWidth="1"/>
    <col min="13" max="13" width="10.5546875" style="1" bestFit="1" customWidth="1"/>
    <col min="14" max="16384" width="9.109375" style="1"/>
  </cols>
  <sheetData>
    <row r="3" spans="2:15">
      <c r="B3" s="4" t="s">
        <v>53</v>
      </c>
    </row>
    <row r="5" spans="2:15">
      <c r="B5" s="47" t="s">
        <v>20</v>
      </c>
      <c r="C5" s="52" t="s">
        <v>21</v>
      </c>
      <c r="D5" s="52" t="s">
        <v>22</v>
      </c>
      <c r="E5" s="52" t="s">
        <v>23</v>
      </c>
      <c r="F5" s="46" t="s">
        <v>24</v>
      </c>
      <c r="G5" s="46"/>
      <c r="H5" s="52" t="s">
        <v>27</v>
      </c>
      <c r="I5" s="51" t="s">
        <v>28</v>
      </c>
      <c r="J5" s="51"/>
      <c r="K5" s="51" t="s">
        <v>29</v>
      </c>
      <c r="L5" s="51"/>
      <c r="M5" s="52" t="s">
        <v>30</v>
      </c>
      <c r="N5" s="46" t="s">
        <v>31</v>
      </c>
      <c r="O5" s="46"/>
    </row>
    <row r="6" spans="2:15">
      <c r="B6" s="47"/>
      <c r="C6" s="52"/>
      <c r="D6" s="52"/>
      <c r="E6" s="52"/>
      <c r="F6" s="5" t="s">
        <v>25</v>
      </c>
      <c r="G6" s="5" t="s">
        <v>26</v>
      </c>
      <c r="H6" s="52"/>
      <c r="I6" s="5" t="s">
        <v>25</v>
      </c>
      <c r="J6" s="5" t="s">
        <v>26</v>
      </c>
      <c r="K6" s="5" t="s">
        <v>25</v>
      </c>
      <c r="L6" s="5" t="s">
        <v>26</v>
      </c>
      <c r="M6" s="52"/>
      <c r="N6" s="5" t="s">
        <v>25</v>
      </c>
      <c r="O6" s="5" t="s">
        <v>26</v>
      </c>
    </row>
    <row r="7" spans="2:15">
      <c r="B7" s="46" t="s">
        <v>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2:15">
      <c r="B8" s="37" t="s">
        <v>44</v>
      </c>
      <c r="C8" s="37" t="s">
        <v>17</v>
      </c>
      <c r="D8" s="13"/>
      <c r="E8" s="13">
        <v>25</v>
      </c>
      <c r="F8" s="14">
        <v>1314.12</v>
      </c>
      <c r="G8" s="14">
        <v>1070.76</v>
      </c>
      <c r="H8" s="14">
        <v>22.727782136052888</v>
      </c>
      <c r="I8" s="14">
        <v>13393.4</v>
      </c>
      <c r="J8" s="14">
        <v>12812.6</v>
      </c>
      <c r="K8" s="14">
        <v>28076.799999999999</v>
      </c>
      <c r="L8" s="14">
        <v>23851.200000000001</v>
      </c>
      <c r="M8" s="14">
        <v>3644.7999999999993</v>
      </c>
      <c r="N8" s="15">
        <v>2.096316095987576</v>
      </c>
      <c r="O8" s="15">
        <v>1.8615425440581927</v>
      </c>
    </row>
    <row r="9" spans="2:15">
      <c r="B9" s="50" t="s">
        <v>48</v>
      </c>
      <c r="C9" s="50" t="s">
        <v>6</v>
      </c>
      <c r="D9" s="6" t="s">
        <v>34</v>
      </c>
      <c r="E9" s="8">
        <v>6</v>
      </c>
      <c r="F9" s="9">
        <v>882.5</v>
      </c>
      <c r="G9" s="9">
        <v>620.5</v>
      </c>
      <c r="H9" s="9">
        <v>42.22401289282837</v>
      </c>
      <c r="I9" s="9">
        <v>18844</v>
      </c>
      <c r="J9" s="9">
        <v>16123.166666666666</v>
      </c>
      <c r="K9" s="9">
        <v>26475</v>
      </c>
      <c r="L9" s="9">
        <v>18612.5</v>
      </c>
      <c r="M9" s="9">
        <v>5141.6666666666661</v>
      </c>
      <c r="N9" s="10">
        <v>1.4049564848227551</v>
      </c>
      <c r="O9" s="10">
        <v>1.1543948149143572</v>
      </c>
    </row>
    <row r="10" spans="2:15">
      <c r="B10" s="50"/>
      <c r="C10" s="50"/>
      <c r="D10" s="6" t="s">
        <v>33</v>
      </c>
      <c r="E10" s="8">
        <v>3</v>
      </c>
      <c r="F10" s="9">
        <v>897.66666666666663</v>
      </c>
      <c r="G10" s="9">
        <v>646.66666666666663</v>
      </c>
      <c r="H10" s="9">
        <v>38.814432989690722</v>
      </c>
      <c r="I10" s="9">
        <v>20037.666666666668</v>
      </c>
      <c r="J10" s="9">
        <v>16835.333333333332</v>
      </c>
      <c r="K10" s="9">
        <v>26925</v>
      </c>
      <c r="L10" s="9">
        <v>19400</v>
      </c>
      <c r="M10" s="9">
        <v>4322.6666666666642</v>
      </c>
      <c r="N10" s="10">
        <v>1.3437193285978073</v>
      </c>
      <c r="O10" s="10">
        <v>1.1523383360392825</v>
      </c>
    </row>
    <row r="11" spans="2:15">
      <c r="B11" s="50"/>
      <c r="C11" s="50"/>
      <c r="D11" s="6" t="s">
        <v>35</v>
      </c>
      <c r="E11" s="8">
        <v>6</v>
      </c>
      <c r="F11" s="9">
        <v>1038.3333333333333</v>
      </c>
      <c r="G11" s="9">
        <v>727.66666666666663</v>
      </c>
      <c r="H11" s="9">
        <v>42.693540998625743</v>
      </c>
      <c r="I11" s="9">
        <v>19635.666666666668</v>
      </c>
      <c r="J11" s="9">
        <v>16494.333333333332</v>
      </c>
      <c r="K11" s="9">
        <v>31150</v>
      </c>
      <c r="L11" s="9">
        <v>21825</v>
      </c>
      <c r="M11" s="9">
        <v>6183.6666666666642</v>
      </c>
      <c r="N11" s="10">
        <v>1.5863988999609553</v>
      </c>
      <c r="O11" s="10">
        <v>1.3231816987652325</v>
      </c>
    </row>
    <row r="12" spans="2:15">
      <c r="B12" s="6" t="s">
        <v>52</v>
      </c>
      <c r="C12" s="6" t="s">
        <v>9</v>
      </c>
      <c r="D12" s="6" t="s">
        <v>42</v>
      </c>
      <c r="E12" s="8">
        <v>25</v>
      </c>
      <c r="F12" s="9">
        <v>2127.12</v>
      </c>
      <c r="G12" s="9">
        <v>1689.92</v>
      </c>
      <c r="H12" s="9">
        <v>25.87104715016094</v>
      </c>
      <c r="I12" s="9">
        <v>49000</v>
      </c>
      <c r="J12" s="9">
        <v>44000</v>
      </c>
      <c r="K12" s="9">
        <v>72488</v>
      </c>
      <c r="L12" s="9">
        <v>57528</v>
      </c>
      <c r="M12" s="9">
        <v>9960</v>
      </c>
      <c r="N12" s="10">
        <v>1.4793469387755103</v>
      </c>
      <c r="O12" s="10">
        <v>1.3074545454545454</v>
      </c>
    </row>
    <row r="13" spans="2:15" s="3" customFormat="1">
      <c r="B13" s="5"/>
      <c r="C13" s="5"/>
      <c r="D13" s="5"/>
      <c r="E13" s="5">
        <f>SUM(E8:E12)</f>
        <v>65</v>
      </c>
      <c r="F13" s="11">
        <f>AVERAGE(F8:F12)</f>
        <v>1251.9479999999999</v>
      </c>
      <c r="G13" s="11">
        <f>AVERAGE(G8:G12)</f>
        <v>951.10266666666666</v>
      </c>
      <c r="H13" s="11">
        <f>((F13-G13)/F13)*100</f>
        <v>24.030178037213464</v>
      </c>
      <c r="I13" s="11">
        <f>AVERAGE(I8:I12)</f>
        <v>24182.146666666667</v>
      </c>
      <c r="J13" s="11">
        <f t="shared" ref="J13:L13" si="0">AVERAGE(J8:J12)</f>
        <v>21253.086666666666</v>
      </c>
      <c r="K13" s="11">
        <f t="shared" si="0"/>
        <v>37022.959999999999</v>
      </c>
      <c r="L13" s="11">
        <f t="shared" si="0"/>
        <v>28243.340000000004</v>
      </c>
      <c r="M13" s="11">
        <f>((K13-I13)-(L13-J13))</f>
        <v>5850.559999999994</v>
      </c>
      <c r="N13" s="12">
        <f>(K13/I13)</f>
        <v>1.5310038645590327</v>
      </c>
      <c r="O13" s="12">
        <f>(L13/J13)</f>
        <v>1.3289053229287795</v>
      </c>
    </row>
  </sheetData>
  <mergeCells count="13">
    <mergeCell ref="I5:J5"/>
    <mergeCell ref="K5:L5"/>
    <mergeCell ref="M5:M6"/>
    <mergeCell ref="N5:O5"/>
    <mergeCell ref="B7:O7"/>
    <mergeCell ref="E5:E6"/>
    <mergeCell ref="F5:G5"/>
    <mergeCell ref="H5:H6"/>
    <mergeCell ref="C9:C11"/>
    <mergeCell ref="B9:B11"/>
    <mergeCell ref="B5:B6"/>
    <mergeCell ref="C5:C6"/>
    <mergeCell ref="D5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L10"/>
  <sheetViews>
    <sheetView workbookViewId="0">
      <selection activeCell="H32" sqref="H32"/>
    </sheetView>
  </sheetViews>
  <sheetFormatPr defaultRowHeight="14.4"/>
  <cols>
    <col min="2" max="2" width="17.88671875" customWidth="1"/>
  </cols>
  <sheetData>
    <row r="2" spans="2:12">
      <c r="B2" s="54" t="s">
        <v>64</v>
      </c>
      <c r="C2" s="54"/>
      <c r="D2" s="54"/>
      <c r="E2" s="54"/>
      <c r="F2" s="54"/>
      <c r="G2" s="54"/>
      <c r="H2" s="54"/>
      <c r="I2" s="54"/>
      <c r="J2" s="54"/>
      <c r="K2" s="54"/>
    </row>
    <row r="4" spans="2:12" ht="42.75" customHeight="1">
      <c r="B4" s="55" t="s">
        <v>20</v>
      </c>
      <c r="C4" s="53" t="s">
        <v>54</v>
      </c>
      <c r="D4" s="53" t="s">
        <v>55</v>
      </c>
      <c r="E4" s="53"/>
      <c r="F4" s="53" t="s">
        <v>56</v>
      </c>
      <c r="G4" s="53" t="s">
        <v>57</v>
      </c>
      <c r="H4" s="53" t="s">
        <v>58</v>
      </c>
      <c r="I4" s="53" t="s">
        <v>59</v>
      </c>
      <c r="J4" s="53" t="s">
        <v>60</v>
      </c>
      <c r="K4" s="53"/>
    </row>
    <row r="5" spans="2:12">
      <c r="B5" s="55"/>
      <c r="C5" s="53"/>
      <c r="D5" s="28" t="s">
        <v>25</v>
      </c>
      <c r="E5" s="28" t="s">
        <v>26</v>
      </c>
      <c r="F5" s="53"/>
      <c r="G5" s="53"/>
      <c r="H5" s="53"/>
      <c r="I5" s="53"/>
      <c r="J5" s="28" t="s">
        <v>61</v>
      </c>
      <c r="K5" s="28" t="s">
        <v>62</v>
      </c>
    </row>
    <row r="6" spans="2:12">
      <c r="B6" s="29" t="s">
        <v>43</v>
      </c>
      <c r="C6" s="30">
        <v>75</v>
      </c>
      <c r="D6" s="34">
        <v>2276.6666666666665</v>
      </c>
      <c r="E6" s="34">
        <v>1945.6666666666667</v>
      </c>
      <c r="F6" s="35">
        <v>18.462682959067255</v>
      </c>
      <c r="G6" s="30">
        <v>900</v>
      </c>
      <c r="H6" s="26">
        <f t="shared" ref="H6:H10" si="0">((D6-G6)/G6)*100</f>
        <v>152.96296296296293</v>
      </c>
      <c r="I6" s="30">
        <v>72</v>
      </c>
      <c r="J6" s="27">
        <f t="shared" ref="J6" si="1">I6+((I6*F6)/100)</f>
        <v>85.293131730528415</v>
      </c>
      <c r="K6" s="27">
        <f t="shared" ref="K6" si="2">I6+((I6*H6)/100)</f>
        <v>182.13333333333333</v>
      </c>
      <c r="L6" s="22"/>
    </row>
    <row r="7" spans="2:12">
      <c r="B7" s="32" t="s">
        <v>45</v>
      </c>
      <c r="C7" s="30">
        <v>13</v>
      </c>
      <c r="D7" s="34">
        <v>1859.1</v>
      </c>
      <c r="E7" s="34">
        <v>1499.5</v>
      </c>
      <c r="F7" s="35">
        <v>24.53489948965062</v>
      </c>
      <c r="G7" s="30">
        <v>1452</v>
      </c>
      <c r="H7" s="26">
        <f t="shared" si="0"/>
        <v>28.037190082644621</v>
      </c>
      <c r="I7" s="34">
        <v>17.3</v>
      </c>
      <c r="J7" s="27">
        <f t="shared" ref="J7:J10" si="3">I7+((I7*F7)/100)</f>
        <v>21.544537611709558</v>
      </c>
      <c r="K7" s="27">
        <f t="shared" ref="K7:K10" si="4">I7+((I7*H7)/100)</f>
        <v>22.15043388429752</v>
      </c>
      <c r="L7" s="22"/>
    </row>
    <row r="8" spans="2:12">
      <c r="B8" s="6" t="s">
        <v>44</v>
      </c>
      <c r="C8" s="8">
        <v>50</v>
      </c>
      <c r="D8" s="9">
        <v>2439.6</v>
      </c>
      <c r="E8" s="9">
        <v>2008.8</v>
      </c>
      <c r="F8" s="35">
        <f t="shared" ref="F8" si="5">((D8-E8)/E8)*100</f>
        <v>21.44563918757467</v>
      </c>
      <c r="G8" s="30">
        <v>737</v>
      </c>
      <c r="H8" s="26">
        <f t="shared" si="0"/>
        <v>231.01763907734053</v>
      </c>
      <c r="I8" s="30">
        <v>182</v>
      </c>
      <c r="J8" s="27">
        <f t="shared" si="3"/>
        <v>221.03106332138589</v>
      </c>
      <c r="K8" s="27">
        <f t="shared" si="4"/>
        <v>602.45210312075983</v>
      </c>
      <c r="L8" s="22"/>
    </row>
    <row r="9" spans="2:12">
      <c r="B9" s="6" t="s">
        <v>48</v>
      </c>
      <c r="C9" s="31">
        <v>56</v>
      </c>
      <c r="D9" s="35">
        <v>1449.3928571428571</v>
      </c>
      <c r="E9" s="35">
        <v>1046.8164021164021</v>
      </c>
      <c r="F9" s="35">
        <v>38.31844347263705</v>
      </c>
      <c r="G9" s="30">
        <v>649</v>
      </c>
      <c r="H9" s="26">
        <f t="shared" si="0"/>
        <v>123.32709663218138</v>
      </c>
      <c r="I9" s="30">
        <v>24</v>
      </c>
      <c r="J9" s="27">
        <f t="shared" si="3"/>
        <v>33.19642643343289</v>
      </c>
      <c r="K9" s="27">
        <f t="shared" si="4"/>
        <v>53.59850319172353</v>
      </c>
      <c r="L9" s="22"/>
    </row>
    <row r="10" spans="2:12">
      <c r="B10" s="33" t="s">
        <v>63</v>
      </c>
      <c r="C10" s="30">
        <v>354</v>
      </c>
      <c r="D10" s="34">
        <v>1844.0198399426661</v>
      </c>
      <c r="E10" s="34">
        <v>1496.1916613579658</v>
      </c>
      <c r="F10" s="35">
        <v>18.862496544262498</v>
      </c>
      <c r="G10" s="30">
        <v>887</v>
      </c>
      <c r="H10" s="26">
        <f t="shared" si="0"/>
        <v>107.8940067579105</v>
      </c>
      <c r="I10" s="34">
        <v>393.8</v>
      </c>
      <c r="J10" s="27">
        <f t="shared" si="3"/>
        <v>468.08051139130572</v>
      </c>
      <c r="K10" s="27">
        <f t="shared" si="4"/>
        <v>818.68659861265155</v>
      </c>
      <c r="L10" s="22"/>
    </row>
  </sheetData>
  <mergeCells count="9">
    <mergeCell ref="I4:I5"/>
    <mergeCell ref="J4:K4"/>
    <mergeCell ref="B2:K2"/>
    <mergeCell ref="B4:B5"/>
    <mergeCell ref="C4:C5"/>
    <mergeCell ref="D4:E4"/>
    <mergeCell ref="F4:F5"/>
    <mergeCell ref="G4:G5"/>
    <mergeCell ref="H4:H5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K10"/>
  <sheetViews>
    <sheetView workbookViewId="0">
      <selection activeCell="I24" sqref="I24"/>
    </sheetView>
  </sheetViews>
  <sheetFormatPr defaultRowHeight="14.4"/>
  <cols>
    <col min="2" max="2" width="15" customWidth="1"/>
  </cols>
  <sheetData>
    <row r="3" spans="2:11">
      <c r="B3" s="54" t="s">
        <v>65</v>
      </c>
      <c r="C3" s="54"/>
      <c r="D3" s="54"/>
      <c r="E3" s="54"/>
      <c r="F3" s="54"/>
      <c r="G3" s="54"/>
      <c r="H3" s="54"/>
      <c r="I3" s="54"/>
      <c r="J3" s="54"/>
      <c r="K3" s="54"/>
    </row>
    <row r="5" spans="2:11" ht="42.75" customHeight="1">
      <c r="B5" s="55" t="s">
        <v>20</v>
      </c>
      <c r="C5" s="53" t="s">
        <v>54</v>
      </c>
      <c r="D5" s="53" t="s">
        <v>55</v>
      </c>
      <c r="E5" s="53"/>
      <c r="F5" s="53" t="s">
        <v>56</v>
      </c>
      <c r="G5" s="53" t="s">
        <v>57</v>
      </c>
      <c r="H5" s="53" t="s">
        <v>58</v>
      </c>
      <c r="I5" s="53" t="s">
        <v>59</v>
      </c>
      <c r="J5" s="53" t="s">
        <v>60</v>
      </c>
      <c r="K5" s="53"/>
    </row>
    <row r="6" spans="2:11">
      <c r="B6" s="55"/>
      <c r="C6" s="53"/>
      <c r="D6" s="28" t="s">
        <v>25</v>
      </c>
      <c r="E6" s="28" t="s">
        <v>26</v>
      </c>
      <c r="F6" s="53"/>
      <c r="G6" s="53"/>
      <c r="H6" s="53"/>
      <c r="I6" s="53"/>
      <c r="J6" s="28" t="s">
        <v>61</v>
      </c>
      <c r="K6" s="28" t="s">
        <v>62</v>
      </c>
    </row>
    <row r="7" spans="2:11" s="40" customFormat="1">
      <c r="B7" s="38" t="s">
        <v>44</v>
      </c>
      <c r="C7" s="13">
        <v>25</v>
      </c>
      <c r="D7" s="14">
        <v>1314.12</v>
      </c>
      <c r="E7" s="14">
        <v>1070.76</v>
      </c>
      <c r="F7" s="35">
        <f>((D7-E7)/E7)*100</f>
        <v>22.727782136052888</v>
      </c>
      <c r="G7" s="39">
        <v>587</v>
      </c>
      <c r="H7" s="26">
        <f t="shared" ref="H7:H10" si="0">((D7-G7)/G7)*100</f>
        <v>123.87052810902894</v>
      </c>
      <c r="I7" s="39">
        <v>115</v>
      </c>
      <c r="J7" s="27">
        <f t="shared" ref="J7" si="1">I7+((I7*F7)/100)</f>
        <v>141.13694945646083</v>
      </c>
      <c r="K7" s="27">
        <f t="shared" ref="K7" si="2">I7+((I7*H7)/100)</f>
        <v>257.4511073253833</v>
      </c>
    </row>
    <row r="8" spans="2:11">
      <c r="B8" s="29" t="s">
        <v>48</v>
      </c>
      <c r="C8" s="35">
        <v>15</v>
      </c>
      <c r="D8" s="35">
        <v>939.5</v>
      </c>
      <c r="E8" s="35">
        <v>664.94444444444434</v>
      </c>
      <c r="F8" s="35">
        <f>((D8-E8)/E8)*100</f>
        <v>41.289999164508338</v>
      </c>
      <c r="G8" s="36">
        <v>583</v>
      </c>
      <c r="H8" s="26">
        <f t="shared" si="0"/>
        <v>61.1492281303602</v>
      </c>
      <c r="I8" s="35">
        <v>14</v>
      </c>
      <c r="J8" s="27">
        <f t="shared" ref="J8" si="3">I8+((I8*F8)/100)</f>
        <v>19.780599883031165</v>
      </c>
      <c r="K8" s="27">
        <f t="shared" ref="K8" si="4">I8+((I8*H8)/100)</f>
        <v>22.560891938250428</v>
      </c>
    </row>
    <row r="9" spans="2:11">
      <c r="B9" s="29" t="s">
        <v>66</v>
      </c>
      <c r="C9" s="9">
        <v>25</v>
      </c>
      <c r="D9" s="9">
        <v>2127.12</v>
      </c>
      <c r="E9" s="9">
        <v>1689.92</v>
      </c>
      <c r="F9" s="35">
        <f t="shared" ref="F9:F10" si="5">((D9-E9)/E9)*100</f>
        <v>25.87104715016094</v>
      </c>
      <c r="G9" s="35">
        <v>1649</v>
      </c>
      <c r="H9" s="26">
        <f t="shared" si="0"/>
        <v>28.994542146755602</v>
      </c>
      <c r="I9" s="35">
        <v>2.8</v>
      </c>
      <c r="J9" s="27">
        <f t="shared" ref="J9:J10" si="6">I9+((I9*F9)/100)</f>
        <v>3.5243893202045058</v>
      </c>
      <c r="K9" s="27">
        <f t="shared" ref="K9:K10" si="7">I9+((I9*H9)/100)</f>
        <v>3.611847180109157</v>
      </c>
    </row>
    <row r="10" spans="2:11">
      <c r="B10" s="33" t="s">
        <v>63</v>
      </c>
      <c r="C10" s="31">
        <v>65</v>
      </c>
      <c r="D10" s="35">
        <v>1251.9479999999999</v>
      </c>
      <c r="E10" s="35">
        <v>951.10266666666666</v>
      </c>
      <c r="F10" s="35">
        <f t="shared" si="5"/>
        <v>31.631215417333131</v>
      </c>
      <c r="G10" s="36">
        <v>620</v>
      </c>
      <c r="H10" s="26">
        <f t="shared" si="0"/>
        <v>101.92709677419354</v>
      </c>
      <c r="I10" s="35">
        <v>152.80000000000001</v>
      </c>
      <c r="J10" s="27">
        <f t="shared" si="6"/>
        <v>201.13249715768504</v>
      </c>
      <c r="K10" s="27">
        <f t="shared" si="7"/>
        <v>308.54460387096776</v>
      </c>
    </row>
  </sheetData>
  <mergeCells count="9">
    <mergeCell ref="B3:K3"/>
    <mergeCell ref="B5:B6"/>
    <mergeCell ref="C5:C6"/>
    <mergeCell ref="D5:E5"/>
    <mergeCell ref="F5:F6"/>
    <mergeCell ref="G5:G6"/>
    <mergeCell ref="H5:H6"/>
    <mergeCell ref="I5:I6"/>
    <mergeCell ref="J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E2:I27"/>
  <sheetViews>
    <sheetView workbookViewId="0">
      <selection activeCell="L32" sqref="L32"/>
    </sheetView>
  </sheetViews>
  <sheetFormatPr defaultRowHeight="14.4"/>
  <sheetData>
    <row r="2" spans="6:9">
      <c r="F2" t="s">
        <v>68</v>
      </c>
    </row>
    <row r="9" spans="6:9">
      <c r="F9" t="s">
        <v>66</v>
      </c>
      <c r="G9" s="8">
        <v>25</v>
      </c>
      <c r="H9" s="9">
        <v>2127.12</v>
      </c>
      <c r="I9" s="9">
        <v>1689.92</v>
      </c>
    </row>
    <row r="13" spans="6:9">
      <c r="G13" s="13">
        <v>25</v>
      </c>
      <c r="H13" s="14">
        <v>1314.12</v>
      </c>
      <c r="I13" s="14">
        <v>1070.76</v>
      </c>
    </row>
    <row r="14" spans="6:9">
      <c r="G14" s="8">
        <v>6</v>
      </c>
      <c r="H14" s="9">
        <v>882.5</v>
      </c>
      <c r="I14" s="9">
        <v>620.5</v>
      </c>
    </row>
    <row r="15" spans="6:9">
      <c r="G15" s="8">
        <v>3</v>
      </c>
      <c r="H15" s="9">
        <v>897.66666666666663</v>
      </c>
      <c r="I15" s="9">
        <v>646.66666666666663</v>
      </c>
    </row>
    <row r="16" spans="6:9">
      <c r="G16" s="8">
        <v>6</v>
      </c>
      <c r="H16" s="9">
        <v>1038.3333333333333</v>
      </c>
      <c r="I16" s="9">
        <v>727.66666666666663</v>
      </c>
    </row>
    <row r="17" spans="5:9">
      <c r="G17" s="8">
        <v>25</v>
      </c>
      <c r="H17" s="9">
        <v>2127.12</v>
      </c>
      <c r="I17" s="9">
        <v>1689.92</v>
      </c>
    </row>
    <row r="18" spans="5:9">
      <c r="G18">
        <f>SUM(G13:G17)</f>
        <v>65</v>
      </c>
      <c r="H18" s="23">
        <f>AVERAGE(H13:H17)</f>
        <v>1251.9479999999999</v>
      </c>
      <c r="I18" s="23">
        <f>AVERAGE(I13:I17)</f>
        <v>951.10266666666666</v>
      </c>
    </row>
    <row r="21" spans="5:9">
      <c r="E21" s="18"/>
      <c r="F21" s="19"/>
      <c r="G21" s="19"/>
    </row>
    <row r="24" spans="5:9">
      <c r="F24" t="s">
        <v>48</v>
      </c>
      <c r="G24" s="8">
        <v>6</v>
      </c>
      <c r="H24" s="9">
        <v>882.5</v>
      </c>
      <c r="I24" s="9">
        <v>620.5</v>
      </c>
    </row>
    <row r="25" spans="5:9">
      <c r="G25" s="8">
        <v>3</v>
      </c>
      <c r="H25" s="9">
        <v>897.66666666666663</v>
      </c>
      <c r="I25" s="9">
        <v>646.66666666666663</v>
      </c>
    </row>
    <row r="26" spans="5:9">
      <c r="G26" s="8">
        <v>6</v>
      </c>
      <c r="H26" s="9">
        <v>1038.3333333333333</v>
      </c>
      <c r="I26" s="9">
        <v>727.66666666666663</v>
      </c>
    </row>
    <row r="27" spans="5:9">
      <c r="G27" s="24">
        <f>SUM(G24:G26)</f>
        <v>15</v>
      </c>
      <c r="H27" s="25">
        <f>AVERAGE(H24:H26)</f>
        <v>939.5</v>
      </c>
      <c r="I27" s="25">
        <f>AVERAGE(I24:I26)</f>
        <v>664.94444444444434</v>
      </c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F47"/>
  <sheetViews>
    <sheetView workbookViewId="0">
      <selection activeCell="H27" sqref="H27"/>
    </sheetView>
  </sheetViews>
  <sheetFormatPr defaultRowHeight="14.4"/>
  <cols>
    <col min="2" max="2" width="16" customWidth="1"/>
  </cols>
  <sheetData>
    <row r="1" spans="2:6">
      <c r="B1" t="s">
        <v>67</v>
      </c>
    </row>
    <row r="3" spans="2:6">
      <c r="B3" s="6" t="s">
        <v>43</v>
      </c>
      <c r="C3" s="8">
        <v>5</v>
      </c>
      <c r="D3" s="9">
        <v>2945</v>
      </c>
      <c r="E3" s="9">
        <v>2662</v>
      </c>
      <c r="F3" s="9">
        <v>10.631104432757326</v>
      </c>
    </row>
    <row r="4" spans="2:6">
      <c r="B4" s="6" t="s">
        <v>43</v>
      </c>
      <c r="C4" s="8">
        <v>20</v>
      </c>
      <c r="D4" s="9">
        <v>1925</v>
      </c>
      <c r="E4" s="9">
        <v>1600</v>
      </c>
      <c r="F4" s="9">
        <v>20.3125</v>
      </c>
    </row>
    <row r="5" spans="2:6">
      <c r="B5" s="50" t="s">
        <v>45</v>
      </c>
      <c r="C5" s="8">
        <v>3</v>
      </c>
      <c r="D5" s="9">
        <v>2031</v>
      </c>
      <c r="E5" s="9">
        <v>1690</v>
      </c>
      <c r="F5" s="9">
        <v>20.177514792899409</v>
      </c>
    </row>
    <row r="6" spans="2:6">
      <c r="B6" s="50"/>
      <c r="C6" s="8">
        <v>10</v>
      </c>
      <c r="D6" s="9">
        <v>1687.2</v>
      </c>
      <c r="E6" s="9">
        <v>1309</v>
      </c>
      <c r="F6" s="9">
        <v>28.892284186401834</v>
      </c>
    </row>
    <row r="7" spans="2:6">
      <c r="B7" s="6" t="s">
        <v>51</v>
      </c>
      <c r="C7" s="8">
        <v>20</v>
      </c>
      <c r="D7" s="9">
        <v>2399.375</v>
      </c>
      <c r="E7" s="9">
        <v>2059.375</v>
      </c>
      <c r="F7" s="9">
        <v>16.509863429438543</v>
      </c>
    </row>
    <row r="8" spans="2:6">
      <c r="B8" s="6" t="s">
        <v>44</v>
      </c>
      <c r="C8" s="8">
        <v>50</v>
      </c>
      <c r="D8" s="9">
        <v>2439.6</v>
      </c>
      <c r="E8" s="9">
        <v>2008.8</v>
      </c>
      <c r="F8" s="9">
        <v>21.44563918757467</v>
      </c>
    </row>
    <row r="9" spans="2:6">
      <c r="B9" s="50" t="s">
        <v>48</v>
      </c>
      <c r="C9" s="8">
        <v>9</v>
      </c>
      <c r="D9" s="9">
        <v>1625</v>
      </c>
      <c r="E9" s="9">
        <v>1148.7777777777778</v>
      </c>
      <c r="F9" s="9">
        <v>41.454686139858779</v>
      </c>
    </row>
    <row r="10" spans="2:6">
      <c r="B10" s="50"/>
      <c r="C10" s="8">
        <v>7</v>
      </c>
      <c r="D10" s="9">
        <v>1371.4285714285713</v>
      </c>
      <c r="E10" s="9">
        <v>1012.5714285714286</v>
      </c>
      <c r="F10" s="9">
        <v>35.440180586907445</v>
      </c>
    </row>
    <row r="11" spans="2:6">
      <c r="B11" s="6" t="s">
        <v>48</v>
      </c>
      <c r="C11" s="8">
        <v>40</v>
      </c>
      <c r="D11" s="9">
        <v>1351.75</v>
      </c>
      <c r="E11" s="9">
        <v>979.1</v>
      </c>
      <c r="F11" s="9">
        <v>38.060463691144925</v>
      </c>
    </row>
    <row r="12" spans="2:6">
      <c r="B12" s="6" t="s">
        <v>49</v>
      </c>
      <c r="C12" s="8">
        <v>50</v>
      </c>
      <c r="D12" s="9">
        <v>1961.304347826087</v>
      </c>
      <c r="E12" s="9">
        <v>1862.9673913043478</v>
      </c>
      <c r="F12" s="9">
        <v>5.278511957897936</v>
      </c>
    </row>
    <row r="13" spans="2:6">
      <c r="B13" s="6" t="s">
        <v>46</v>
      </c>
      <c r="C13" s="8">
        <v>50</v>
      </c>
      <c r="D13" s="9">
        <v>1960</v>
      </c>
      <c r="E13" s="9">
        <v>1575</v>
      </c>
      <c r="F13" s="9">
        <v>24.444444444444443</v>
      </c>
    </row>
    <row r="14" spans="2:6">
      <c r="B14" s="6" t="s">
        <v>75</v>
      </c>
      <c r="C14" s="8">
        <v>40</v>
      </c>
      <c r="D14" s="9">
        <v>881</v>
      </c>
      <c r="E14" s="9">
        <v>469</v>
      </c>
      <c r="F14" s="9">
        <v>88</v>
      </c>
    </row>
    <row r="15" spans="2:6">
      <c r="B15" s="6" t="s">
        <v>50</v>
      </c>
      <c r="C15" s="8">
        <v>50</v>
      </c>
      <c r="D15" s="9">
        <v>1394.6</v>
      </c>
      <c r="E15" s="9">
        <v>1073.9000000000001</v>
      </c>
      <c r="F15" s="9">
        <v>29.863115746345077</v>
      </c>
    </row>
    <row r="16" spans="2:6">
      <c r="B16" s="5"/>
      <c r="C16" s="5">
        <f>SUM(C3:C15)</f>
        <v>354</v>
      </c>
      <c r="D16" s="11">
        <f>AVERAGE(D3:D15)</f>
        <v>1844.0198399426661</v>
      </c>
      <c r="E16" s="11">
        <f t="shared" ref="E16" si="0">AVERAGE(E3:E15)</f>
        <v>1496.1916613579658</v>
      </c>
      <c r="F16" s="11">
        <f>((D16-E16)/D16)*100</f>
        <v>18.862496544262498</v>
      </c>
    </row>
    <row r="23" spans="2:6">
      <c r="B23" s="17" t="s">
        <v>43</v>
      </c>
      <c r="C23" s="18">
        <v>5</v>
      </c>
      <c r="D23" s="19">
        <v>2945</v>
      </c>
      <c r="E23" s="19">
        <v>2662</v>
      </c>
      <c r="F23" s="19">
        <v>10.631104432757326</v>
      </c>
    </row>
    <row r="24" spans="2:6">
      <c r="B24" s="17" t="s">
        <v>43</v>
      </c>
      <c r="C24" s="18">
        <v>20</v>
      </c>
      <c r="D24" s="19">
        <v>1925</v>
      </c>
      <c r="E24" s="19">
        <v>1600</v>
      </c>
      <c r="F24" s="19">
        <v>20.3125</v>
      </c>
    </row>
    <row r="25" spans="2:6">
      <c r="B25" s="17" t="s">
        <v>46</v>
      </c>
      <c r="C25" s="18">
        <v>50</v>
      </c>
      <c r="D25" s="19">
        <v>1960</v>
      </c>
      <c r="E25" s="19">
        <v>1575</v>
      </c>
      <c r="F25" s="19">
        <v>24.444444444444443</v>
      </c>
    </row>
    <row r="26" spans="2:6">
      <c r="B26" s="17"/>
      <c r="C26" s="20">
        <f>SUM(C23:C25)</f>
        <v>75</v>
      </c>
      <c r="D26" s="21">
        <f>AVERAGE(D23:D25)</f>
        <v>2276.6666666666665</v>
      </c>
      <c r="E26" s="21">
        <f t="shared" ref="E26:F26" si="1">AVERAGE(E23:E25)</f>
        <v>1945.6666666666667</v>
      </c>
      <c r="F26" s="21">
        <f t="shared" si="1"/>
        <v>18.462682959067255</v>
      </c>
    </row>
    <row r="27" spans="2:6">
      <c r="B27" s="17"/>
      <c r="C27" s="18"/>
      <c r="D27" s="19"/>
      <c r="E27" s="19"/>
      <c r="F27" s="19"/>
    </row>
    <row r="28" spans="2:6">
      <c r="B28" s="56" t="s">
        <v>45</v>
      </c>
      <c r="C28" s="18">
        <v>3</v>
      </c>
      <c r="D28" s="19">
        <v>2031</v>
      </c>
      <c r="E28" s="19">
        <v>1690</v>
      </c>
      <c r="F28" s="19">
        <v>20.177514792899409</v>
      </c>
    </row>
    <row r="29" spans="2:6">
      <c r="B29" s="56"/>
      <c r="C29" s="18">
        <v>10</v>
      </c>
      <c r="D29" s="19">
        <v>1687.2</v>
      </c>
      <c r="E29" s="19">
        <v>1309</v>
      </c>
      <c r="F29" s="19">
        <v>28.892284186401834</v>
      </c>
    </row>
    <row r="30" spans="2:6">
      <c r="B30" s="43"/>
      <c r="C30" s="20">
        <f>SUM(C28:C29)</f>
        <v>13</v>
      </c>
      <c r="D30" s="21">
        <f>AVERAGE(D28:D29)</f>
        <v>1859.1</v>
      </c>
      <c r="E30" s="21">
        <f t="shared" ref="E30:F30" si="2">AVERAGE(E28:E29)</f>
        <v>1499.5</v>
      </c>
      <c r="F30" s="21">
        <f t="shared" si="2"/>
        <v>24.53489948965062</v>
      </c>
    </row>
    <row r="31" spans="2:6">
      <c r="B31" s="43"/>
      <c r="C31" s="18"/>
      <c r="D31" s="19"/>
      <c r="E31" s="19"/>
      <c r="F31" s="19"/>
    </row>
    <row r="32" spans="2:6">
      <c r="B32" s="17" t="s">
        <v>51</v>
      </c>
      <c r="C32" s="18">
        <v>20</v>
      </c>
      <c r="D32" s="19">
        <v>2399.375</v>
      </c>
      <c r="E32" s="19">
        <v>2059.375</v>
      </c>
      <c r="F32" s="19">
        <v>16.509863429438543</v>
      </c>
    </row>
    <row r="33" spans="2:6">
      <c r="B33" s="17"/>
      <c r="C33" s="18"/>
      <c r="D33" s="19"/>
      <c r="E33" s="19"/>
      <c r="F33" s="19"/>
    </row>
    <row r="34" spans="2:6">
      <c r="B34" s="17" t="s">
        <v>44</v>
      </c>
      <c r="C34" s="18">
        <v>50</v>
      </c>
      <c r="D34" s="19">
        <v>2439.6</v>
      </c>
      <c r="E34" s="19">
        <v>2008.8</v>
      </c>
      <c r="F34" s="19">
        <v>21.44563918757467</v>
      </c>
    </row>
    <row r="35" spans="2:6">
      <c r="B35" s="17"/>
      <c r="C35" s="18"/>
      <c r="D35" s="19"/>
      <c r="E35" s="19"/>
      <c r="F35" s="19"/>
    </row>
    <row r="36" spans="2:6">
      <c r="B36" s="17"/>
      <c r="C36" s="18"/>
      <c r="D36" s="19"/>
      <c r="E36" s="19"/>
      <c r="F36" s="19"/>
    </row>
    <row r="37" spans="2:6">
      <c r="B37" s="56" t="s">
        <v>48</v>
      </c>
      <c r="C37" s="18">
        <v>9</v>
      </c>
      <c r="D37" s="19">
        <v>1625</v>
      </c>
      <c r="E37" s="19">
        <v>1148.7777777777778</v>
      </c>
      <c r="F37" s="19">
        <v>41.454686139858779</v>
      </c>
    </row>
    <row r="38" spans="2:6">
      <c r="B38" s="56"/>
      <c r="C38" s="18">
        <v>7</v>
      </c>
      <c r="D38" s="19">
        <v>1371.4285714285713</v>
      </c>
      <c r="E38" s="19">
        <v>1012.5714285714286</v>
      </c>
      <c r="F38" s="19">
        <v>35.440180586907445</v>
      </c>
    </row>
    <row r="39" spans="2:6">
      <c r="B39" s="17" t="s">
        <v>48</v>
      </c>
      <c r="C39" s="18">
        <v>40</v>
      </c>
      <c r="D39" s="19">
        <v>1351.75</v>
      </c>
      <c r="E39" s="19">
        <v>979.1</v>
      </c>
      <c r="F39" s="19">
        <v>38.060463691144925</v>
      </c>
    </row>
    <row r="40" spans="2:6">
      <c r="B40" s="17"/>
      <c r="C40" s="20">
        <f>SUM(C37:C39)</f>
        <v>56</v>
      </c>
      <c r="D40" s="21">
        <f>AVERAGE(D37:D39)</f>
        <v>1449.3928571428571</v>
      </c>
      <c r="E40" s="21">
        <f t="shared" ref="E40:F40" si="3">AVERAGE(E37:E39)</f>
        <v>1046.8164021164021</v>
      </c>
      <c r="F40" s="21">
        <f t="shared" si="3"/>
        <v>38.31844347263705</v>
      </c>
    </row>
    <row r="41" spans="2:6">
      <c r="B41" s="17"/>
      <c r="C41" s="18"/>
      <c r="D41" s="19"/>
      <c r="E41" s="19"/>
      <c r="F41" s="19"/>
    </row>
    <row r="42" spans="2:6">
      <c r="B42" s="17" t="s">
        <v>49</v>
      </c>
      <c r="C42" s="18">
        <v>50</v>
      </c>
      <c r="D42" s="19">
        <v>1961.304347826087</v>
      </c>
      <c r="E42" s="19">
        <v>1862.9673913043478</v>
      </c>
      <c r="F42" s="19">
        <v>5.278511957897936</v>
      </c>
    </row>
    <row r="43" spans="2:6">
      <c r="B43" s="44"/>
      <c r="C43" s="44"/>
      <c r="D43" s="44"/>
      <c r="E43" s="44"/>
      <c r="F43" s="44"/>
    </row>
    <row r="44" spans="2:6">
      <c r="B44" s="17" t="s">
        <v>75</v>
      </c>
      <c r="C44" s="18">
        <v>32</v>
      </c>
      <c r="D44" s="19">
        <v>881</v>
      </c>
      <c r="E44" s="19">
        <v>469</v>
      </c>
      <c r="F44" s="19">
        <v>88</v>
      </c>
    </row>
    <row r="45" spans="2:6">
      <c r="B45" s="17"/>
      <c r="C45" s="18"/>
      <c r="D45" s="19"/>
      <c r="E45" s="19"/>
      <c r="F45" s="19"/>
    </row>
    <row r="46" spans="2:6">
      <c r="B46" s="17" t="s">
        <v>50</v>
      </c>
      <c r="C46" s="18">
        <v>50</v>
      </c>
      <c r="D46" s="19">
        <v>1394.6</v>
      </c>
      <c r="E46" s="19">
        <v>1073.9000000000001</v>
      </c>
      <c r="F46" s="19">
        <v>29.863115746345077</v>
      </c>
    </row>
    <row r="47" spans="2:6">
      <c r="B47" s="20"/>
      <c r="C47" s="20"/>
      <c r="D47" s="21"/>
      <c r="E47" s="21"/>
      <c r="F47" s="21"/>
    </row>
  </sheetData>
  <mergeCells count="4">
    <mergeCell ref="B5:B6"/>
    <mergeCell ref="B9:B10"/>
    <mergeCell ref="B28:B29"/>
    <mergeCell ref="B37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WP R</vt:lpstr>
      <vt:lpstr>WP K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2017-03-14T16:24:47Z</dcterms:modified>
</cp:coreProperties>
</file>