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Sheet1" sheetId="1" r:id="rId1"/>
    <sheet name="Sheet2" sheetId="2" r:id="rId2"/>
    <sheet name="WP K" sheetId="3" r:id="rId3"/>
    <sheet name="CT &amp; IC" sheetId="4" r:id="rId4"/>
    <sheet name="Sheet5" sheetId="5" r:id="rId5"/>
    <sheet name="Sheet6" sheetId="6" r:id="rId6"/>
  </sheets>
  <calcPr calcId="152511"/>
</workbook>
</file>

<file path=xl/calcChain.xml><?xml version="1.0" encoding="utf-8"?>
<calcChain xmlns="http://schemas.openxmlformats.org/spreadsheetml/2006/main">
  <c r="G15" i="3" l="1"/>
  <c r="I15" i="3"/>
  <c r="J15" i="3"/>
  <c r="K15" i="3"/>
  <c r="N15" i="3" s="1"/>
  <c r="L15" i="3"/>
  <c r="O15" i="3" s="1"/>
  <c r="F15" i="3"/>
  <c r="E15" i="3"/>
  <c r="M15" i="3" l="1"/>
  <c r="H15" i="3"/>
  <c r="J8" i="5"/>
  <c r="H7" i="5" l="1"/>
  <c r="K7" i="5" s="1"/>
  <c r="H8" i="5"/>
  <c r="K8" i="5" s="1"/>
  <c r="H9" i="5"/>
  <c r="K9" i="5" s="1"/>
  <c r="H10" i="5"/>
  <c r="K10" i="5" s="1"/>
  <c r="H11" i="5"/>
  <c r="K11" i="5" s="1"/>
  <c r="H6" i="5"/>
  <c r="K6" i="5" s="1"/>
  <c r="N14" i="6"/>
  <c r="M14" i="6"/>
  <c r="L14" i="6"/>
  <c r="F7" i="5"/>
  <c r="J7" i="5" s="1"/>
  <c r="F9" i="5"/>
  <c r="J9" i="5" s="1"/>
  <c r="F10" i="5"/>
  <c r="J10" i="5" s="1"/>
  <c r="F11" i="5"/>
  <c r="J11" i="5" s="1"/>
  <c r="F6" i="5"/>
  <c r="J6" i="5" s="1"/>
  <c r="F12" i="6"/>
  <c r="E12" i="6"/>
  <c r="D12" i="6"/>
  <c r="F6" i="6"/>
  <c r="E6" i="6"/>
  <c r="D6" i="6"/>
  <c r="H7" i="1"/>
  <c r="H9" i="1"/>
  <c r="H10" i="1"/>
  <c r="H11" i="1"/>
  <c r="H12" i="1"/>
  <c r="H13" i="1"/>
  <c r="H14" i="1"/>
  <c r="H15" i="1"/>
  <c r="H16" i="1"/>
  <c r="H19" i="1"/>
  <c r="H20" i="1"/>
  <c r="H21" i="1"/>
  <c r="H22" i="1" l="1"/>
  <c r="I14" i="1"/>
  <c r="D22" i="1"/>
  <c r="F22" i="1"/>
  <c r="G22" i="1"/>
  <c r="C22" i="1"/>
  <c r="E7" i="1"/>
  <c r="I7" i="1" s="1"/>
  <c r="E8" i="1"/>
  <c r="I8" i="1" s="1"/>
  <c r="E9" i="1"/>
  <c r="I9" i="1" s="1"/>
  <c r="E10" i="1"/>
  <c r="I10" i="1" s="1"/>
  <c r="E11" i="1"/>
  <c r="I11" i="1" s="1"/>
  <c r="E12" i="1"/>
  <c r="I12" i="1" s="1"/>
  <c r="E13" i="1"/>
  <c r="I13" i="1" s="1"/>
  <c r="E14" i="1"/>
  <c r="E15" i="1"/>
  <c r="E22" i="1" s="1"/>
  <c r="E16" i="1"/>
  <c r="I16" i="1" s="1"/>
  <c r="E17" i="1"/>
  <c r="I17" i="1" s="1"/>
  <c r="E18" i="1"/>
  <c r="I18" i="1" s="1"/>
  <c r="E19" i="1"/>
  <c r="I19" i="1" s="1"/>
  <c r="E20" i="1"/>
  <c r="I20" i="1" s="1"/>
  <c r="E21" i="1"/>
  <c r="I21" i="1" s="1"/>
  <c r="E6" i="1"/>
  <c r="I6" i="1" s="1"/>
  <c r="I15" i="1" l="1"/>
  <c r="I22" i="1"/>
</calcChain>
</file>

<file path=xl/sharedStrings.xml><?xml version="1.0" encoding="utf-8"?>
<sst xmlns="http://schemas.openxmlformats.org/spreadsheetml/2006/main" count="185" uniqueCount="61">
  <si>
    <t>Table 1. Implementation of frontline demonstrations in castor during 2014-15</t>
  </si>
  <si>
    <t>Centre</t>
  </si>
  <si>
    <t>FLDs assigned</t>
  </si>
  <si>
    <t>Whole package</t>
  </si>
  <si>
    <t>CS</t>
  </si>
  <si>
    <t>Total</t>
  </si>
  <si>
    <t>FLDs conducted</t>
  </si>
  <si>
    <t>Implementation (%)</t>
  </si>
  <si>
    <t>Anand</t>
  </si>
  <si>
    <t>Bhatapura</t>
  </si>
  <si>
    <t>Bawal</t>
  </si>
  <si>
    <t>Bhavanipatna</t>
  </si>
  <si>
    <t>Chhindwara</t>
  </si>
  <si>
    <t>Dharwad</t>
  </si>
  <si>
    <t>DOR, Hyderabad</t>
  </si>
  <si>
    <t>Hiriyur</t>
  </si>
  <si>
    <t>Junagadh</t>
  </si>
  <si>
    <t>Kanpur</t>
  </si>
  <si>
    <t>Navsari</t>
  </si>
  <si>
    <t>Mandya</t>
  </si>
  <si>
    <t>Mandor</t>
  </si>
  <si>
    <t>Palem</t>
  </si>
  <si>
    <t>SK Nagar</t>
  </si>
  <si>
    <t>Yethapur</t>
  </si>
  <si>
    <t>FLDs (no)</t>
  </si>
  <si>
    <t>Mean seed yield (kg/ha)</t>
  </si>
  <si>
    <t>IT</t>
  </si>
  <si>
    <t>FP</t>
  </si>
  <si>
    <t>% increase in yield</t>
  </si>
  <si>
    <t>Cost of cultivation (Rs./ha)</t>
  </si>
  <si>
    <t>Gross returns (Rs./ha)</t>
  </si>
  <si>
    <t>Additional net returns (Rs./ha)</t>
  </si>
  <si>
    <t>B:C ratio</t>
  </si>
  <si>
    <r>
      <t>Table 2. Productivity potentials and profitability of whole package technology in castor under real farm situations (</t>
    </r>
    <r>
      <rPr>
        <b/>
        <i/>
        <sz val="11"/>
        <color theme="1"/>
        <rFont val="Times New Roman"/>
        <family val="1"/>
      </rPr>
      <t>Rabi</t>
    </r>
    <r>
      <rPr>
        <b/>
        <sz val="11"/>
        <color theme="1"/>
        <rFont val="Times New Roman"/>
        <family val="1"/>
      </rPr>
      <t xml:space="preserve"> 2013-14)</t>
    </r>
  </si>
  <si>
    <r>
      <t>Table 3. Productivity potentials and profitability of whole package technology in castor under real farm situations (</t>
    </r>
    <r>
      <rPr>
        <b/>
        <i/>
        <sz val="11"/>
        <color theme="1"/>
        <rFont val="Times New Roman"/>
        <family val="1"/>
      </rPr>
      <t>kharif</t>
    </r>
    <r>
      <rPr>
        <b/>
        <sz val="11"/>
        <color theme="1"/>
        <rFont val="Times New Roman"/>
        <family val="1"/>
      </rPr>
      <t xml:space="preserve"> 2014)</t>
    </r>
  </si>
  <si>
    <t>Technology</t>
  </si>
  <si>
    <t>State</t>
  </si>
  <si>
    <t>No. of demos</t>
  </si>
  <si>
    <t>FLD average yield (kg/ha)</t>
  </si>
  <si>
    <t>Yield gap -I (%)</t>
  </si>
  <si>
    <t>Average yield (kg/ha)</t>
  </si>
  <si>
    <t>Yield gap -II (%)</t>
  </si>
  <si>
    <t>Average production ('000 tonnes)</t>
  </si>
  <si>
    <t>Expected production ('000 tonnes)</t>
  </si>
  <si>
    <t>EP-I</t>
  </si>
  <si>
    <t>EP-II</t>
  </si>
  <si>
    <t>Gujarat</t>
  </si>
  <si>
    <t>Karnataka</t>
  </si>
  <si>
    <t>Uttar Pradesh</t>
  </si>
  <si>
    <t>Rajasthan</t>
  </si>
  <si>
    <t>Andhra Pradesh</t>
  </si>
  <si>
    <t>Tamil Nadu</t>
  </si>
  <si>
    <t>DCH-177</t>
  </si>
  <si>
    <t>PCH-111</t>
  </si>
  <si>
    <t>Table 5. Productivity potentials and profitability of intercropping systems in castor</t>
  </si>
  <si>
    <t>Table 4. Productivity potentials and profitability of component technologies in castor</t>
  </si>
  <si>
    <t>(Castor + Groundnut in 1 :2 or 1 :3 row ratio) equivelent yield of Castor</t>
  </si>
  <si>
    <t xml:space="preserve">castor + chilli (1:8) </t>
  </si>
  <si>
    <t xml:space="preserve">Table 6. Exploitable yieldreservoir in castor </t>
  </si>
  <si>
    <t>All India</t>
  </si>
  <si>
    <t>Micro nutrient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</si>
</sst>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2" fontId="1" fillId="0" borderId="0" xfId="0" applyNumberFormat="1" applyFont="1"/>
    <xf numFmtId="1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/>
    <xf numFmtId="2" fontId="1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opLeftCell="A4" workbookViewId="0">
      <selection activeCell="H17" sqref="H17"/>
    </sheetView>
  </sheetViews>
  <sheetFormatPr defaultColWidth="9.109375" defaultRowHeight="13.8" x14ac:dyDescent="0.25"/>
  <cols>
    <col min="1" max="1" width="9.109375" style="1"/>
    <col min="2" max="2" width="18" style="1" customWidth="1"/>
    <col min="3" max="8" width="9.109375" style="1"/>
    <col min="9" max="9" width="15.88671875" style="1" customWidth="1"/>
    <col min="10" max="16384" width="9.109375" style="1"/>
  </cols>
  <sheetData>
    <row r="2" spans="2:11" x14ac:dyDescent="0.25">
      <c r="B2" s="3" t="s">
        <v>0</v>
      </c>
    </row>
    <row r="4" spans="2:11" x14ac:dyDescent="0.25">
      <c r="B4" s="31" t="s">
        <v>1</v>
      </c>
      <c r="C4" s="30" t="s">
        <v>2</v>
      </c>
      <c r="D4" s="30"/>
      <c r="E4" s="30"/>
      <c r="F4" s="30" t="s">
        <v>6</v>
      </c>
      <c r="G4" s="30"/>
      <c r="H4" s="30"/>
      <c r="I4" s="29" t="s">
        <v>7</v>
      </c>
    </row>
    <row r="5" spans="2:11" ht="27.6" x14ac:dyDescent="0.25">
      <c r="B5" s="31"/>
      <c r="C5" s="10" t="s">
        <v>3</v>
      </c>
      <c r="D5" s="11" t="s">
        <v>4</v>
      </c>
      <c r="E5" s="11" t="s">
        <v>5</v>
      </c>
      <c r="F5" s="10" t="s">
        <v>3</v>
      </c>
      <c r="G5" s="11" t="s">
        <v>4</v>
      </c>
      <c r="H5" s="11" t="s">
        <v>5</v>
      </c>
      <c r="I5" s="29"/>
    </row>
    <row r="6" spans="2:11" x14ac:dyDescent="0.25">
      <c r="B6" s="12" t="s">
        <v>8</v>
      </c>
      <c r="C6" s="13">
        <v>20</v>
      </c>
      <c r="D6" s="13">
        <v>0</v>
      </c>
      <c r="E6" s="13">
        <f>(C6+D6)</f>
        <v>20</v>
      </c>
      <c r="F6" s="13">
        <v>20</v>
      </c>
      <c r="G6" s="13">
        <v>0</v>
      </c>
      <c r="H6" s="13">
        <v>20</v>
      </c>
      <c r="I6" s="13">
        <f>(H6/E6)*100</f>
        <v>100</v>
      </c>
    </row>
    <row r="7" spans="2:11" x14ac:dyDescent="0.25">
      <c r="B7" s="12" t="s">
        <v>9</v>
      </c>
      <c r="C7" s="13">
        <v>5</v>
      </c>
      <c r="D7" s="13">
        <v>0</v>
      </c>
      <c r="E7" s="13">
        <f t="shared" ref="E7:E21" si="0">(C7+D7)</f>
        <v>5</v>
      </c>
      <c r="F7" s="13">
        <v>0</v>
      </c>
      <c r="G7" s="13">
        <v>0</v>
      </c>
      <c r="H7" s="13">
        <f t="shared" ref="H7:H21" si="1">(F7+G7)</f>
        <v>0</v>
      </c>
      <c r="I7" s="13">
        <f t="shared" ref="I7:I22" si="2">(H7/E7)*100</f>
        <v>0</v>
      </c>
      <c r="K7" s="9"/>
    </row>
    <row r="8" spans="2:11" x14ac:dyDescent="0.25">
      <c r="B8" s="12" t="s">
        <v>10</v>
      </c>
      <c r="C8" s="13">
        <v>40</v>
      </c>
      <c r="D8" s="13">
        <v>15</v>
      </c>
      <c r="E8" s="13">
        <f t="shared" si="0"/>
        <v>55</v>
      </c>
      <c r="F8" s="13">
        <v>40</v>
      </c>
      <c r="G8" s="13">
        <v>15</v>
      </c>
      <c r="H8" s="13">
        <v>55</v>
      </c>
      <c r="I8" s="13">
        <f t="shared" si="2"/>
        <v>100</v>
      </c>
    </row>
    <row r="9" spans="2:11" x14ac:dyDescent="0.25">
      <c r="B9" s="12" t="s">
        <v>11</v>
      </c>
      <c r="C9" s="13">
        <v>20</v>
      </c>
      <c r="D9" s="13">
        <v>0</v>
      </c>
      <c r="E9" s="13">
        <f t="shared" si="0"/>
        <v>20</v>
      </c>
      <c r="F9" s="13">
        <v>20</v>
      </c>
      <c r="G9" s="13">
        <v>0</v>
      </c>
      <c r="H9" s="13">
        <f t="shared" si="1"/>
        <v>20</v>
      </c>
      <c r="I9" s="13">
        <f t="shared" si="2"/>
        <v>100</v>
      </c>
    </row>
    <row r="10" spans="2:11" x14ac:dyDescent="0.25">
      <c r="B10" s="12" t="s">
        <v>12</v>
      </c>
      <c r="C10" s="13">
        <v>20</v>
      </c>
      <c r="D10" s="13">
        <v>0</v>
      </c>
      <c r="E10" s="13">
        <f t="shared" si="0"/>
        <v>20</v>
      </c>
      <c r="F10" s="13">
        <v>20</v>
      </c>
      <c r="G10" s="13">
        <v>0</v>
      </c>
      <c r="H10" s="13">
        <f t="shared" si="1"/>
        <v>20</v>
      </c>
      <c r="I10" s="13">
        <f t="shared" si="2"/>
        <v>100</v>
      </c>
    </row>
    <row r="11" spans="2:11" x14ac:dyDescent="0.25">
      <c r="B11" s="12" t="s">
        <v>13</v>
      </c>
      <c r="C11" s="13">
        <v>10</v>
      </c>
      <c r="D11" s="13">
        <v>0</v>
      </c>
      <c r="E11" s="13">
        <f t="shared" si="0"/>
        <v>10</v>
      </c>
      <c r="F11" s="13">
        <v>10</v>
      </c>
      <c r="G11" s="13">
        <v>0</v>
      </c>
      <c r="H11" s="13">
        <f t="shared" si="1"/>
        <v>10</v>
      </c>
      <c r="I11" s="13">
        <f t="shared" si="2"/>
        <v>100</v>
      </c>
    </row>
    <row r="12" spans="2:11" x14ac:dyDescent="0.25">
      <c r="B12" s="12" t="s">
        <v>14</v>
      </c>
      <c r="C12" s="13">
        <v>80</v>
      </c>
      <c r="D12" s="13">
        <v>0</v>
      </c>
      <c r="E12" s="13">
        <f t="shared" si="0"/>
        <v>80</v>
      </c>
      <c r="F12" s="13">
        <v>80</v>
      </c>
      <c r="G12" s="13">
        <v>0</v>
      </c>
      <c r="H12" s="13">
        <f t="shared" si="1"/>
        <v>80</v>
      </c>
      <c r="I12" s="13">
        <f t="shared" si="2"/>
        <v>100</v>
      </c>
    </row>
    <row r="13" spans="2:11" x14ac:dyDescent="0.25">
      <c r="B13" s="12" t="s">
        <v>15</v>
      </c>
      <c r="C13" s="13">
        <v>25</v>
      </c>
      <c r="D13" s="13">
        <v>0</v>
      </c>
      <c r="E13" s="13">
        <f t="shared" si="0"/>
        <v>25</v>
      </c>
      <c r="F13" s="13">
        <v>25</v>
      </c>
      <c r="G13" s="13">
        <v>0</v>
      </c>
      <c r="H13" s="13">
        <f t="shared" si="1"/>
        <v>25</v>
      </c>
      <c r="I13" s="13">
        <f t="shared" si="2"/>
        <v>100</v>
      </c>
    </row>
    <row r="14" spans="2:11" x14ac:dyDescent="0.25">
      <c r="B14" s="12" t="s">
        <v>16</v>
      </c>
      <c r="C14" s="13">
        <v>15</v>
      </c>
      <c r="D14" s="13">
        <v>10</v>
      </c>
      <c r="E14" s="13">
        <f t="shared" si="0"/>
        <v>25</v>
      </c>
      <c r="F14" s="13">
        <v>15</v>
      </c>
      <c r="G14" s="13">
        <v>10</v>
      </c>
      <c r="H14" s="13">
        <f t="shared" si="1"/>
        <v>25</v>
      </c>
      <c r="I14" s="13">
        <f t="shared" si="2"/>
        <v>100</v>
      </c>
    </row>
    <row r="15" spans="2:11" x14ac:dyDescent="0.25">
      <c r="B15" s="12" t="s">
        <v>17</v>
      </c>
      <c r="C15" s="13">
        <v>10</v>
      </c>
      <c r="D15" s="13">
        <v>10</v>
      </c>
      <c r="E15" s="13">
        <f t="shared" si="0"/>
        <v>20</v>
      </c>
      <c r="F15" s="13">
        <v>10</v>
      </c>
      <c r="G15" s="13">
        <v>10</v>
      </c>
      <c r="H15" s="13">
        <f t="shared" si="1"/>
        <v>20</v>
      </c>
      <c r="I15" s="13">
        <f t="shared" si="2"/>
        <v>100</v>
      </c>
    </row>
    <row r="16" spans="2:11" x14ac:dyDescent="0.25">
      <c r="B16" s="12" t="s">
        <v>18</v>
      </c>
      <c r="C16" s="13">
        <v>20</v>
      </c>
      <c r="D16" s="13">
        <v>0</v>
      </c>
      <c r="E16" s="13">
        <f t="shared" si="0"/>
        <v>20</v>
      </c>
      <c r="F16" s="13">
        <v>15</v>
      </c>
      <c r="G16" s="13">
        <v>0</v>
      </c>
      <c r="H16" s="13">
        <f t="shared" si="1"/>
        <v>15</v>
      </c>
      <c r="I16" s="13">
        <f t="shared" si="2"/>
        <v>75</v>
      </c>
    </row>
    <row r="17" spans="2:9" x14ac:dyDescent="0.25">
      <c r="B17" s="12" t="s">
        <v>19</v>
      </c>
      <c r="C17" s="13">
        <v>15</v>
      </c>
      <c r="D17" s="13">
        <v>0</v>
      </c>
      <c r="E17" s="13">
        <f t="shared" si="0"/>
        <v>15</v>
      </c>
      <c r="F17" s="13">
        <v>0</v>
      </c>
      <c r="G17" s="13">
        <v>0</v>
      </c>
      <c r="H17" s="13">
        <v>15</v>
      </c>
      <c r="I17" s="13">
        <f t="shared" si="2"/>
        <v>100</v>
      </c>
    </row>
    <row r="18" spans="2:9" x14ac:dyDescent="0.25">
      <c r="B18" s="12" t="s">
        <v>20</v>
      </c>
      <c r="C18" s="13">
        <v>80</v>
      </c>
      <c r="D18" s="13">
        <v>10</v>
      </c>
      <c r="E18" s="13">
        <f t="shared" si="0"/>
        <v>90</v>
      </c>
      <c r="F18" s="13">
        <v>90</v>
      </c>
      <c r="G18" s="13">
        <v>0</v>
      </c>
      <c r="H18" s="13">
        <v>90</v>
      </c>
      <c r="I18" s="14">
        <f t="shared" si="2"/>
        <v>100</v>
      </c>
    </row>
    <row r="19" spans="2:9" x14ac:dyDescent="0.25">
      <c r="B19" s="12" t="s">
        <v>21</v>
      </c>
      <c r="C19" s="13">
        <v>30</v>
      </c>
      <c r="D19" s="13">
        <v>0</v>
      </c>
      <c r="E19" s="13">
        <f t="shared" si="0"/>
        <v>30</v>
      </c>
      <c r="F19" s="13">
        <v>25</v>
      </c>
      <c r="G19" s="13">
        <v>5</v>
      </c>
      <c r="H19" s="13">
        <f t="shared" si="1"/>
        <v>30</v>
      </c>
      <c r="I19" s="13">
        <f t="shared" si="2"/>
        <v>100</v>
      </c>
    </row>
    <row r="20" spans="2:9" x14ac:dyDescent="0.25">
      <c r="B20" s="12" t="s">
        <v>22</v>
      </c>
      <c r="C20" s="13">
        <v>25</v>
      </c>
      <c r="D20" s="13">
        <v>0</v>
      </c>
      <c r="E20" s="13">
        <f t="shared" si="0"/>
        <v>25</v>
      </c>
      <c r="F20" s="13">
        <v>25</v>
      </c>
      <c r="G20" s="13">
        <v>0</v>
      </c>
      <c r="H20" s="13">
        <f t="shared" si="1"/>
        <v>25</v>
      </c>
      <c r="I20" s="13">
        <f t="shared" si="2"/>
        <v>100</v>
      </c>
    </row>
    <row r="21" spans="2:9" x14ac:dyDescent="0.25">
      <c r="B21" s="12" t="s">
        <v>23</v>
      </c>
      <c r="C21" s="13">
        <v>40</v>
      </c>
      <c r="D21" s="13">
        <v>10</v>
      </c>
      <c r="E21" s="13">
        <f t="shared" si="0"/>
        <v>50</v>
      </c>
      <c r="F21" s="13">
        <v>40</v>
      </c>
      <c r="G21" s="13">
        <v>10</v>
      </c>
      <c r="H21" s="13">
        <f t="shared" si="1"/>
        <v>50</v>
      </c>
      <c r="I21" s="13">
        <f t="shared" si="2"/>
        <v>100</v>
      </c>
    </row>
    <row r="22" spans="2:9" x14ac:dyDescent="0.25">
      <c r="B22" s="12" t="s">
        <v>5</v>
      </c>
      <c r="C22" s="13">
        <f>SUM(C6:C21)</f>
        <v>455</v>
      </c>
      <c r="D22" s="13">
        <f t="shared" ref="D22:G22" si="3">SUM(D6:D21)</f>
        <v>55</v>
      </c>
      <c r="E22" s="13">
        <f t="shared" si="3"/>
        <v>510</v>
      </c>
      <c r="F22" s="13">
        <f t="shared" si="3"/>
        <v>435</v>
      </c>
      <c r="G22" s="13">
        <f t="shared" si="3"/>
        <v>50</v>
      </c>
      <c r="H22" s="13">
        <f>SUM(H6:H21)</f>
        <v>500</v>
      </c>
      <c r="I22" s="14">
        <f t="shared" si="2"/>
        <v>98.039215686274503</v>
      </c>
    </row>
  </sheetData>
  <mergeCells count="4">
    <mergeCell ref="I4:I5"/>
    <mergeCell ref="C4:E4"/>
    <mergeCell ref="F4:H4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tabSelected="1" workbookViewId="0">
      <selection activeCell="B5" sqref="B5:N7"/>
    </sheetView>
  </sheetViews>
  <sheetFormatPr defaultColWidth="9.109375" defaultRowHeight="13.8" x14ac:dyDescent="0.25"/>
  <cols>
    <col min="1" max="1" width="9.109375" style="1"/>
    <col min="2" max="2" width="15.109375" style="1" customWidth="1"/>
    <col min="3" max="3" width="17.6640625" style="1" customWidth="1"/>
    <col min="4" max="4" width="11.33203125" style="1" customWidth="1"/>
    <col min="5" max="5" width="10.6640625" style="1" customWidth="1"/>
    <col min="6" max="6" width="11.44140625" style="1" customWidth="1"/>
    <col min="7" max="11" width="9.109375" style="1"/>
    <col min="12" max="12" width="13.5546875" style="1" customWidth="1"/>
    <col min="13" max="16384" width="9.109375" style="1"/>
  </cols>
  <sheetData>
    <row r="3" spans="2:14" ht="14.4" x14ac:dyDescent="0.3">
      <c r="C3" s="3" t="s">
        <v>33</v>
      </c>
    </row>
    <row r="5" spans="2:14" ht="33" customHeight="1" x14ac:dyDescent="0.25">
      <c r="B5" s="31" t="s">
        <v>36</v>
      </c>
      <c r="C5" s="32" t="s">
        <v>1</v>
      </c>
      <c r="D5" s="32" t="s">
        <v>24</v>
      </c>
      <c r="E5" s="29" t="s">
        <v>25</v>
      </c>
      <c r="F5" s="29"/>
      <c r="G5" s="29" t="s">
        <v>28</v>
      </c>
      <c r="H5" s="29" t="s">
        <v>29</v>
      </c>
      <c r="I5" s="29"/>
      <c r="J5" s="29" t="s">
        <v>30</v>
      </c>
      <c r="K5" s="29"/>
      <c r="L5" s="29" t="s">
        <v>31</v>
      </c>
      <c r="M5" s="32" t="s">
        <v>32</v>
      </c>
      <c r="N5" s="32"/>
    </row>
    <row r="6" spans="2:14" x14ac:dyDescent="0.25">
      <c r="B6" s="31"/>
      <c r="C6" s="32"/>
      <c r="D6" s="32"/>
      <c r="E6" s="11" t="s">
        <v>26</v>
      </c>
      <c r="F6" s="11" t="s">
        <v>27</v>
      </c>
      <c r="G6" s="29"/>
      <c r="H6" s="11" t="s">
        <v>26</v>
      </c>
      <c r="I6" s="11" t="s">
        <v>27</v>
      </c>
      <c r="J6" s="11" t="s">
        <v>26</v>
      </c>
      <c r="K6" s="11" t="s">
        <v>27</v>
      </c>
      <c r="L6" s="29"/>
      <c r="M6" s="11" t="s">
        <v>26</v>
      </c>
      <c r="N6" s="11" t="s">
        <v>27</v>
      </c>
    </row>
    <row r="7" spans="2:14" x14ac:dyDescent="0.25">
      <c r="B7" s="12" t="s">
        <v>46</v>
      </c>
      <c r="C7" s="13" t="s">
        <v>18</v>
      </c>
      <c r="D7" s="13">
        <v>15</v>
      </c>
      <c r="E7" s="13">
        <v>2444</v>
      </c>
      <c r="F7" s="13">
        <v>2077</v>
      </c>
      <c r="G7" s="14">
        <v>17.669715936446799</v>
      </c>
      <c r="H7" s="13">
        <v>28801</v>
      </c>
      <c r="I7" s="13">
        <v>26445</v>
      </c>
      <c r="J7" s="13">
        <v>84474</v>
      </c>
      <c r="K7" s="13">
        <v>72063</v>
      </c>
      <c r="L7" s="13">
        <v>10055</v>
      </c>
      <c r="M7" s="18">
        <v>2.9330231589180933</v>
      </c>
      <c r="N7" s="18">
        <v>2.7250141803743619</v>
      </c>
    </row>
    <row r="8" spans="2:14" x14ac:dyDescent="0.25">
      <c r="D8" s="2"/>
    </row>
    <row r="9" spans="2:14" x14ac:dyDescent="0.25">
      <c r="D9" s="2"/>
    </row>
    <row r="10" spans="2:14" x14ac:dyDescent="0.25">
      <c r="D10" s="4"/>
    </row>
    <row r="11" spans="2:14" x14ac:dyDescent="0.25">
      <c r="D11" s="5"/>
    </row>
    <row r="12" spans="2:14" x14ac:dyDescent="0.25">
      <c r="D12" s="5"/>
    </row>
    <row r="13" spans="2:14" x14ac:dyDescent="0.25">
      <c r="D13" s="2"/>
    </row>
    <row r="14" spans="2:14" x14ac:dyDescent="0.25">
      <c r="D14" s="2"/>
    </row>
    <row r="15" spans="2:14" x14ac:dyDescent="0.25">
      <c r="D15" s="2"/>
    </row>
    <row r="16" spans="2:14" x14ac:dyDescent="0.25">
      <c r="D16" s="2"/>
    </row>
    <row r="17" spans="4:4" x14ac:dyDescent="0.25">
      <c r="D17" s="2"/>
    </row>
    <row r="18" spans="4:4" x14ac:dyDescent="0.25">
      <c r="D18" s="2"/>
    </row>
  </sheetData>
  <mergeCells count="9">
    <mergeCell ref="M5:N5"/>
    <mergeCell ref="E5:F5"/>
    <mergeCell ref="B5:B6"/>
    <mergeCell ref="C5:C6"/>
    <mergeCell ref="D5:D6"/>
    <mergeCell ref="G5:G6"/>
    <mergeCell ref="H5:I5"/>
    <mergeCell ref="J5:K5"/>
    <mergeCell ref="L5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topLeftCell="C1" workbookViewId="0">
      <selection activeCell="L15" sqref="L15"/>
    </sheetView>
  </sheetViews>
  <sheetFormatPr defaultColWidth="9.109375" defaultRowHeight="13.8" x14ac:dyDescent="0.25"/>
  <cols>
    <col min="1" max="1" width="9.109375" style="1"/>
    <col min="2" max="2" width="15" style="1" customWidth="1"/>
    <col min="3" max="4" width="12.44140625" style="1" customWidth="1"/>
    <col min="5" max="5" width="9.109375" style="1" customWidth="1"/>
    <col min="6" max="10" width="9.33203125" style="1" bestFit="1" customWidth="1"/>
    <col min="11" max="11" width="9.5546875" style="1" bestFit="1" customWidth="1"/>
    <col min="12" max="12" width="9.33203125" style="1" bestFit="1" customWidth="1"/>
    <col min="13" max="13" width="11.44140625" style="1" customWidth="1"/>
    <col min="14" max="15" width="11.5546875" style="1" bestFit="1" customWidth="1"/>
    <col min="16" max="16384" width="9.109375" style="1"/>
  </cols>
  <sheetData>
    <row r="2" spans="2:15" ht="14.4" x14ac:dyDescent="0.3">
      <c r="C2" s="3" t="s">
        <v>34</v>
      </c>
      <c r="D2" s="3"/>
    </row>
    <row r="4" spans="2:15" ht="36" customHeight="1" x14ac:dyDescent="0.25">
      <c r="B4" s="32" t="s">
        <v>36</v>
      </c>
      <c r="C4" s="32" t="s">
        <v>1</v>
      </c>
      <c r="D4" s="20"/>
      <c r="E4" s="32" t="s">
        <v>24</v>
      </c>
      <c r="F4" s="29" t="s">
        <v>25</v>
      </c>
      <c r="G4" s="29"/>
      <c r="H4" s="29" t="s">
        <v>28</v>
      </c>
      <c r="I4" s="29" t="s">
        <v>29</v>
      </c>
      <c r="J4" s="29"/>
      <c r="K4" s="29" t="s">
        <v>30</v>
      </c>
      <c r="L4" s="29"/>
      <c r="M4" s="29" t="s">
        <v>31</v>
      </c>
      <c r="N4" s="32" t="s">
        <v>32</v>
      </c>
      <c r="O4" s="32"/>
    </row>
    <row r="5" spans="2:15" x14ac:dyDescent="0.25">
      <c r="B5" s="32"/>
      <c r="C5" s="32"/>
      <c r="D5" s="20"/>
      <c r="E5" s="32"/>
      <c r="F5" s="11" t="s">
        <v>26</v>
      </c>
      <c r="G5" s="11" t="s">
        <v>27</v>
      </c>
      <c r="H5" s="29"/>
      <c r="I5" s="11" t="s">
        <v>26</v>
      </c>
      <c r="J5" s="11" t="s">
        <v>27</v>
      </c>
      <c r="K5" s="11" t="s">
        <v>26</v>
      </c>
      <c r="L5" s="11" t="s">
        <v>27</v>
      </c>
      <c r="M5" s="29"/>
      <c r="N5" s="11" t="s">
        <v>26</v>
      </c>
      <c r="O5" s="11" t="s">
        <v>27</v>
      </c>
    </row>
    <row r="6" spans="2:15" x14ac:dyDescent="0.25">
      <c r="B6" s="33" t="s">
        <v>50</v>
      </c>
      <c r="C6" s="33" t="s">
        <v>21</v>
      </c>
      <c r="D6" s="21" t="s">
        <v>52</v>
      </c>
      <c r="E6" s="13">
        <v>5</v>
      </c>
      <c r="F6" s="14">
        <v>2390</v>
      </c>
      <c r="G6" s="14">
        <v>2085</v>
      </c>
      <c r="H6" s="22">
        <v>14.628297362110313</v>
      </c>
      <c r="I6" s="14">
        <v>28167.5</v>
      </c>
      <c r="J6" s="14">
        <v>29327.5</v>
      </c>
      <c r="K6" s="14">
        <v>83650</v>
      </c>
      <c r="L6" s="14">
        <v>72975</v>
      </c>
      <c r="M6" s="22">
        <v>11835</v>
      </c>
      <c r="N6" s="18">
        <v>2.9697346232359991</v>
      </c>
      <c r="O6" s="18">
        <v>2.4882789191032306</v>
      </c>
    </row>
    <row r="7" spans="2:15" x14ac:dyDescent="0.25">
      <c r="B7" s="33"/>
      <c r="C7" s="33"/>
      <c r="D7" s="21" t="s">
        <v>53</v>
      </c>
      <c r="E7" s="13">
        <v>4</v>
      </c>
      <c r="F7" s="14">
        <v>2443.75</v>
      </c>
      <c r="G7" s="14">
        <v>2087.5</v>
      </c>
      <c r="H7" s="22">
        <v>17.065868263473057</v>
      </c>
      <c r="I7" s="14">
        <v>28014.375</v>
      </c>
      <c r="J7" s="14">
        <v>29173.75</v>
      </c>
      <c r="K7" s="14">
        <v>85968.75</v>
      </c>
      <c r="L7" s="14">
        <v>73062.5</v>
      </c>
      <c r="M7" s="22">
        <v>14065.625</v>
      </c>
      <c r="N7" s="18">
        <v>3.0687370323271534</v>
      </c>
      <c r="O7" s="18">
        <v>2.5043917905651485</v>
      </c>
    </row>
    <row r="8" spans="2:15" x14ac:dyDescent="0.25">
      <c r="B8" s="12" t="s">
        <v>46</v>
      </c>
      <c r="C8" s="12" t="s">
        <v>8</v>
      </c>
      <c r="D8" s="12"/>
      <c r="E8" s="14">
        <v>15</v>
      </c>
      <c r="F8" s="14">
        <v>3775</v>
      </c>
      <c r="G8" s="22">
        <v>3258</v>
      </c>
      <c r="H8" s="14">
        <v>15.86863106200123</v>
      </c>
      <c r="I8" s="14">
        <v>34416</v>
      </c>
      <c r="J8" s="14">
        <v>34214</v>
      </c>
      <c r="K8" s="14">
        <v>56628</v>
      </c>
      <c r="L8" s="22">
        <v>48876</v>
      </c>
      <c r="M8" s="13">
        <v>7550</v>
      </c>
      <c r="N8" s="18">
        <v>1.645397489539749</v>
      </c>
      <c r="O8" s="18">
        <v>1.4285380253697317</v>
      </c>
    </row>
    <row r="9" spans="2:15" x14ac:dyDescent="0.25">
      <c r="B9" s="12" t="s">
        <v>46</v>
      </c>
      <c r="C9" s="12" t="s">
        <v>16</v>
      </c>
      <c r="D9" s="12"/>
      <c r="E9" s="21">
        <v>6</v>
      </c>
      <c r="F9" s="14">
        <v>4062.5</v>
      </c>
      <c r="G9" s="14">
        <v>3562.5</v>
      </c>
      <c r="H9" s="22">
        <v>14.035087719298245</v>
      </c>
      <c r="I9" s="14">
        <v>27543</v>
      </c>
      <c r="J9" s="14">
        <v>26342.375</v>
      </c>
      <c r="K9" s="14">
        <v>162500</v>
      </c>
      <c r="L9" s="14">
        <v>142500</v>
      </c>
      <c r="M9" s="22">
        <v>18799.375</v>
      </c>
      <c r="N9" s="18">
        <v>5.8998656645971757</v>
      </c>
      <c r="O9" s="18">
        <v>5.4095350172488246</v>
      </c>
    </row>
    <row r="10" spans="2:15" x14ac:dyDescent="0.25">
      <c r="B10" s="12" t="s">
        <v>46</v>
      </c>
      <c r="C10" s="12" t="s">
        <v>22</v>
      </c>
      <c r="D10" s="12"/>
      <c r="E10" s="21">
        <v>20</v>
      </c>
      <c r="F10" s="14">
        <v>2408.6</v>
      </c>
      <c r="G10" s="14">
        <v>2105.4</v>
      </c>
      <c r="H10" s="22">
        <v>14.401063930844485</v>
      </c>
      <c r="I10" s="14">
        <v>40734.050000000003</v>
      </c>
      <c r="J10" s="14">
        <v>40221.15</v>
      </c>
      <c r="K10" s="14">
        <v>89120.4</v>
      </c>
      <c r="L10" s="14">
        <v>77897.45</v>
      </c>
      <c r="M10" s="22">
        <v>10710.049999999996</v>
      </c>
      <c r="N10" s="18">
        <v>2.1878600335591476</v>
      </c>
      <c r="O10" s="18">
        <v>1.9367285619630468</v>
      </c>
    </row>
    <row r="11" spans="2:15" x14ac:dyDescent="0.25">
      <c r="B11" s="12" t="s">
        <v>47</v>
      </c>
      <c r="C11" s="12" t="s">
        <v>15</v>
      </c>
      <c r="D11" s="12"/>
      <c r="E11" s="13">
        <v>20</v>
      </c>
      <c r="F11" s="14">
        <v>987.5</v>
      </c>
      <c r="G11" s="14">
        <v>657.5</v>
      </c>
      <c r="H11" s="14">
        <v>50.190114068441062</v>
      </c>
      <c r="I11" s="13">
        <v>11300</v>
      </c>
      <c r="J11" s="14">
        <v>6537.5</v>
      </c>
      <c r="K11" s="14">
        <v>36537.5</v>
      </c>
      <c r="L11" s="14">
        <v>24327.5</v>
      </c>
      <c r="M11" s="14">
        <v>7447.5</v>
      </c>
      <c r="N11" s="18">
        <v>3.2334070796460175</v>
      </c>
      <c r="O11" s="18">
        <v>3.721223709369025</v>
      </c>
    </row>
    <row r="12" spans="2:15" x14ac:dyDescent="0.25">
      <c r="B12" s="12" t="s">
        <v>49</v>
      </c>
      <c r="C12" s="12" t="s">
        <v>20</v>
      </c>
      <c r="D12" s="12"/>
      <c r="E12" s="13">
        <v>80</v>
      </c>
      <c r="F12" s="13">
        <v>3855</v>
      </c>
      <c r="G12" s="14">
        <v>3046.25</v>
      </c>
      <c r="H12" s="14">
        <v>26.549035699630689</v>
      </c>
      <c r="I12" s="13">
        <v>40000</v>
      </c>
      <c r="J12" s="13">
        <v>38000</v>
      </c>
      <c r="K12" s="13">
        <v>146490</v>
      </c>
      <c r="L12" s="14">
        <v>115757.5</v>
      </c>
      <c r="M12" s="14">
        <v>28732.5</v>
      </c>
      <c r="N12" s="18">
        <v>3.6622499999999998</v>
      </c>
      <c r="O12" s="18">
        <v>3.0462500000000001</v>
      </c>
    </row>
    <row r="13" spans="2:15" x14ac:dyDescent="0.25">
      <c r="B13" s="12" t="s">
        <v>51</v>
      </c>
      <c r="C13" s="12" t="s">
        <v>23</v>
      </c>
      <c r="D13" s="12"/>
      <c r="E13" s="13">
        <v>10</v>
      </c>
      <c r="F13" s="14">
        <v>2569.8000000000002</v>
      </c>
      <c r="G13" s="14">
        <v>927</v>
      </c>
      <c r="H13" s="14">
        <v>177.21682847896443</v>
      </c>
      <c r="I13" s="14">
        <v>18875</v>
      </c>
      <c r="J13" s="14">
        <v>14375</v>
      </c>
      <c r="K13" s="14">
        <v>101430</v>
      </c>
      <c r="L13" s="14">
        <v>37070</v>
      </c>
      <c r="M13" s="14">
        <v>59860</v>
      </c>
      <c r="N13" s="18">
        <v>5.3737748344370857</v>
      </c>
      <c r="O13" s="18">
        <v>2.578782608695652</v>
      </c>
    </row>
    <row r="14" spans="2:15" x14ac:dyDescent="0.25">
      <c r="B14" s="12" t="s">
        <v>48</v>
      </c>
      <c r="C14" s="12" t="s">
        <v>17</v>
      </c>
      <c r="D14" s="12"/>
      <c r="E14" s="13">
        <v>10</v>
      </c>
      <c r="F14" s="14">
        <v>2057.5</v>
      </c>
      <c r="G14" s="13">
        <v>1531</v>
      </c>
      <c r="H14" s="14">
        <v>34.389288047028089</v>
      </c>
      <c r="I14" s="13">
        <v>19978</v>
      </c>
      <c r="J14" s="13">
        <v>17803</v>
      </c>
      <c r="K14" s="14">
        <v>76127.5</v>
      </c>
      <c r="L14" s="13">
        <v>56647</v>
      </c>
      <c r="M14" s="14">
        <v>17305.5</v>
      </c>
      <c r="N14" s="18">
        <v>3.8105666232856144</v>
      </c>
      <c r="O14" s="18">
        <v>3.1818794585182273</v>
      </c>
    </row>
    <row r="15" spans="2:15" s="27" customFormat="1" x14ac:dyDescent="0.3">
      <c r="E15" s="27">
        <f>SUM(E6:E14)</f>
        <v>170</v>
      </c>
      <c r="F15" s="28">
        <f>AVERAGE(F6:F14)</f>
        <v>2727.7388888888886</v>
      </c>
      <c r="G15" s="28">
        <f t="shared" ref="G15:L15" si="0">AVERAGE(G6:G14)</f>
        <v>2140.0166666666669</v>
      </c>
      <c r="H15" s="25">
        <f>((F15-G15)/G15)*100</f>
        <v>27.463441354298872</v>
      </c>
      <c r="I15" s="28">
        <f t="shared" si="0"/>
        <v>27669.769444444442</v>
      </c>
      <c r="J15" s="28">
        <f t="shared" si="0"/>
        <v>26221.586111111112</v>
      </c>
      <c r="K15" s="28">
        <f t="shared" si="0"/>
        <v>93161.35</v>
      </c>
      <c r="L15" s="28">
        <f t="shared" si="0"/>
        <v>72123.661111111112</v>
      </c>
      <c r="M15" s="25">
        <f>((K15-I15)-(L15-J15))</f>
        <v>19589.505555555566</v>
      </c>
      <c r="N15" s="26">
        <f>(K15/I15)</f>
        <v>3.3669001177277611</v>
      </c>
      <c r="O15" s="26">
        <f>(L15/J15)</f>
        <v>2.7505453257287704</v>
      </c>
    </row>
  </sheetData>
  <mergeCells count="11">
    <mergeCell ref="M4:M5"/>
    <mergeCell ref="N4:O4"/>
    <mergeCell ref="B4:B5"/>
    <mergeCell ref="C6:C7"/>
    <mergeCell ref="B6:B7"/>
    <mergeCell ref="C4:C5"/>
    <mergeCell ref="E4:E5"/>
    <mergeCell ref="F4:G4"/>
    <mergeCell ref="H4:H5"/>
    <mergeCell ref="I4:J4"/>
    <mergeCell ref="K4:L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topLeftCell="A13" workbookViewId="0">
      <selection activeCell="F19" sqref="F19:G19"/>
    </sheetView>
  </sheetViews>
  <sheetFormatPr defaultColWidth="9.109375" defaultRowHeight="13.8" x14ac:dyDescent="0.25"/>
  <cols>
    <col min="1" max="1" width="9.109375" style="1"/>
    <col min="2" max="2" width="15.88671875" style="1" customWidth="1"/>
    <col min="3" max="3" width="14.5546875" style="1" customWidth="1"/>
    <col min="4" max="4" width="16.44140625" style="1" customWidth="1"/>
    <col min="5" max="5" width="13.5546875" style="1" customWidth="1"/>
    <col min="6" max="10" width="9.33203125" style="1" bestFit="1" customWidth="1"/>
    <col min="11" max="11" width="9.5546875" style="1" bestFit="1" customWidth="1"/>
    <col min="12" max="12" width="9.33203125" style="1" bestFit="1" customWidth="1"/>
    <col min="13" max="13" width="13.6640625" style="1" customWidth="1"/>
    <col min="14" max="14" width="10.5546875" style="1" bestFit="1" customWidth="1"/>
    <col min="15" max="16384" width="9.109375" style="1"/>
  </cols>
  <sheetData>
    <row r="2" spans="2:14" x14ac:dyDescent="0.25">
      <c r="B2" s="3" t="s">
        <v>55</v>
      </c>
    </row>
    <row r="4" spans="2:14" x14ac:dyDescent="0.25">
      <c r="B4" s="32" t="s">
        <v>36</v>
      </c>
      <c r="C4" s="32" t="s">
        <v>1</v>
      </c>
      <c r="D4" s="32" t="s">
        <v>24</v>
      </c>
      <c r="E4" s="29" t="s">
        <v>25</v>
      </c>
      <c r="F4" s="29"/>
      <c r="G4" s="29" t="s">
        <v>28</v>
      </c>
      <c r="H4" s="29" t="s">
        <v>29</v>
      </c>
      <c r="I4" s="29"/>
      <c r="J4" s="29" t="s">
        <v>30</v>
      </c>
      <c r="K4" s="29"/>
      <c r="L4" s="29" t="s">
        <v>31</v>
      </c>
      <c r="M4" s="32" t="s">
        <v>32</v>
      </c>
      <c r="N4" s="32"/>
    </row>
    <row r="5" spans="2:14" x14ac:dyDescent="0.25">
      <c r="B5" s="32"/>
      <c r="C5" s="32"/>
      <c r="D5" s="32"/>
      <c r="E5" s="11" t="s">
        <v>26</v>
      </c>
      <c r="F5" s="11" t="s">
        <v>27</v>
      </c>
      <c r="G5" s="29"/>
      <c r="H5" s="11" t="s">
        <v>26</v>
      </c>
      <c r="I5" s="11" t="s">
        <v>27</v>
      </c>
      <c r="J5" s="11" t="s">
        <v>26</v>
      </c>
      <c r="K5" s="11" t="s">
        <v>27</v>
      </c>
      <c r="L5" s="29"/>
      <c r="M5" s="11" t="s">
        <v>26</v>
      </c>
      <c r="N5" s="11" t="s">
        <v>27</v>
      </c>
    </row>
    <row r="6" spans="2:14" x14ac:dyDescent="0.25">
      <c r="B6" s="34" t="s">
        <v>60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14" x14ac:dyDescent="0.25">
      <c r="B7" s="12" t="s">
        <v>50</v>
      </c>
      <c r="C7" s="12" t="s">
        <v>21</v>
      </c>
      <c r="D7" s="12">
        <v>1</v>
      </c>
      <c r="E7" s="13">
        <v>2625</v>
      </c>
      <c r="F7" s="13">
        <v>2125</v>
      </c>
      <c r="G7" s="14">
        <v>23.52941176470588</v>
      </c>
      <c r="H7" s="13">
        <v>29945</v>
      </c>
      <c r="I7" s="14">
        <v>30607.5</v>
      </c>
      <c r="J7" s="13">
        <v>91875</v>
      </c>
      <c r="K7" s="13">
        <v>74375</v>
      </c>
      <c r="L7" s="14">
        <v>18162.5</v>
      </c>
      <c r="M7" s="18">
        <v>3.0681248956420104</v>
      </c>
      <c r="N7" s="18">
        <v>2.4299599771297884</v>
      </c>
    </row>
    <row r="17" spans="2:16" x14ac:dyDescent="0.25">
      <c r="B17" s="3" t="s">
        <v>54</v>
      </c>
    </row>
    <row r="19" spans="2:16" ht="32.25" customHeight="1" x14ac:dyDescent="0.25">
      <c r="B19" s="31" t="s">
        <v>36</v>
      </c>
      <c r="C19" s="31" t="s">
        <v>1</v>
      </c>
      <c r="D19" s="32" t="s">
        <v>35</v>
      </c>
      <c r="E19" s="32" t="s">
        <v>24</v>
      </c>
      <c r="F19" s="29" t="s">
        <v>25</v>
      </c>
      <c r="G19" s="29"/>
      <c r="H19" s="29" t="s">
        <v>28</v>
      </c>
      <c r="I19" s="29" t="s">
        <v>29</v>
      </c>
      <c r="J19" s="29"/>
      <c r="K19" s="29" t="s">
        <v>30</v>
      </c>
      <c r="L19" s="29"/>
      <c r="M19" s="29" t="s">
        <v>31</v>
      </c>
      <c r="N19" s="32" t="s">
        <v>32</v>
      </c>
      <c r="O19" s="32"/>
    </row>
    <row r="20" spans="2:16" ht="30.75" customHeight="1" x14ac:dyDescent="0.25">
      <c r="B20" s="31"/>
      <c r="C20" s="31"/>
      <c r="D20" s="32"/>
      <c r="E20" s="32"/>
      <c r="F20" s="11" t="s">
        <v>26</v>
      </c>
      <c r="G20" s="11" t="s">
        <v>27</v>
      </c>
      <c r="H20" s="29"/>
      <c r="I20" s="11" t="s">
        <v>26</v>
      </c>
      <c r="J20" s="11" t="s">
        <v>27</v>
      </c>
      <c r="K20" s="11" t="s">
        <v>26</v>
      </c>
      <c r="L20" s="11" t="s">
        <v>27</v>
      </c>
      <c r="M20" s="29"/>
      <c r="N20" s="11" t="s">
        <v>26</v>
      </c>
      <c r="O20" s="11" t="s">
        <v>27</v>
      </c>
    </row>
    <row r="21" spans="2:16" ht="69" x14ac:dyDescent="0.25">
      <c r="B21" s="23" t="s">
        <v>46</v>
      </c>
      <c r="C21" s="23" t="s">
        <v>16</v>
      </c>
      <c r="D21" s="24" t="s">
        <v>56</v>
      </c>
      <c r="E21" s="13">
        <v>5</v>
      </c>
      <c r="F21" s="14">
        <v>5265.625</v>
      </c>
      <c r="G21" s="14">
        <v>2125</v>
      </c>
      <c r="H21" s="14">
        <v>147.79411764705884</v>
      </c>
      <c r="I21" s="14">
        <v>38121.25</v>
      </c>
      <c r="J21" s="14">
        <v>17913.125</v>
      </c>
      <c r="K21" s="14">
        <v>212187.5</v>
      </c>
      <c r="L21" s="14">
        <v>87000</v>
      </c>
      <c r="M21" s="14">
        <v>104979.375</v>
      </c>
      <c r="N21" s="18">
        <v>5.5661212578286392</v>
      </c>
      <c r="O21" s="18">
        <v>4.8567740134677786</v>
      </c>
    </row>
    <row r="22" spans="2:16" x14ac:dyDescent="0.25">
      <c r="B22" s="12" t="s">
        <v>48</v>
      </c>
      <c r="C22" s="12" t="s">
        <v>17</v>
      </c>
      <c r="D22" s="12" t="s">
        <v>57</v>
      </c>
      <c r="E22" s="13">
        <v>10</v>
      </c>
      <c r="F22" s="14">
        <v>3987.4</v>
      </c>
      <c r="G22" s="14">
        <v>1511.5</v>
      </c>
      <c r="H22" s="14">
        <v>163.82521573318994</v>
      </c>
      <c r="I22" s="14">
        <v>30000</v>
      </c>
      <c r="J22" s="14">
        <v>17803</v>
      </c>
      <c r="K22" s="14">
        <v>147533.79999999999</v>
      </c>
      <c r="L22" s="14">
        <v>55925.5</v>
      </c>
      <c r="M22" s="14">
        <v>79411.299999999988</v>
      </c>
      <c r="N22" s="18">
        <v>4.917793333333333</v>
      </c>
      <c r="O22" s="18">
        <v>3.1413525810256697</v>
      </c>
      <c r="P22" s="8"/>
    </row>
  </sheetData>
  <mergeCells count="20">
    <mergeCell ref="M19:M20"/>
    <mergeCell ref="N19:O19"/>
    <mergeCell ref="M4:N4"/>
    <mergeCell ref="B6:N6"/>
    <mergeCell ref="C19:C20"/>
    <mergeCell ref="D19:D20"/>
    <mergeCell ref="E19:E20"/>
    <mergeCell ref="B19:B20"/>
    <mergeCell ref="B4:B5"/>
    <mergeCell ref="C4:C5"/>
    <mergeCell ref="D4:D5"/>
    <mergeCell ref="E4:F4"/>
    <mergeCell ref="F19:G19"/>
    <mergeCell ref="G4:G5"/>
    <mergeCell ref="H4:I4"/>
    <mergeCell ref="J4:K4"/>
    <mergeCell ref="L4:L5"/>
    <mergeCell ref="H19:H20"/>
    <mergeCell ref="I19:J19"/>
    <mergeCell ref="K19:L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M18" sqref="M18"/>
    </sheetView>
  </sheetViews>
  <sheetFormatPr defaultColWidth="9.109375" defaultRowHeight="13.8" x14ac:dyDescent="0.25"/>
  <cols>
    <col min="1" max="1" width="9.109375" style="1"/>
    <col min="2" max="2" width="15" style="1" customWidth="1"/>
    <col min="3" max="3" width="11.33203125" style="1" customWidth="1"/>
    <col min="4" max="8" width="9.109375" style="1"/>
    <col min="9" max="9" width="12.88671875" style="1" customWidth="1"/>
    <col min="10" max="10" width="10.6640625" style="1" customWidth="1"/>
    <col min="11" max="16384" width="9.109375" style="1"/>
  </cols>
  <sheetData>
    <row r="2" spans="2:11" x14ac:dyDescent="0.25">
      <c r="C2" s="3" t="s">
        <v>58</v>
      </c>
    </row>
    <row r="4" spans="2:11" ht="40.5" customHeight="1" x14ac:dyDescent="0.25">
      <c r="B4" s="31" t="s">
        <v>36</v>
      </c>
      <c r="C4" s="29" t="s">
        <v>37</v>
      </c>
      <c r="D4" s="29" t="s">
        <v>38</v>
      </c>
      <c r="E4" s="29"/>
      <c r="F4" s="29" t="s">
        <v>39</v>
      </c>
      <c r="G4" s="29" t="s">
        <v>40</v>
      </c>
      <c r="H4" s="29" t="s">
        <v>41</v>
      </c>
      <c r="I4" s="29" t="s">
        <v>42</v>
      </c>
      <c r="J4" s="29" t="s">
        <v>43</v>
      </c>
      <c r="K4" s="29"/>
    </row>
    <row r="5" spans="2:11" x14ac:dyDescent="0.25">
      <c r="B5" s="31"/>
      <c r="C5" s="29"/>
      <c r="D5" s="11" t="s">
        <v>26</v>
      </c>
      <c r="E5" s="11" t="s">
        <v>27</v>
      </c>
      <c r="F5" s="29"/>
      <c r="G5" s="29"/>
      <c r="H5" s="29"/>
      <c r="I5" s="29"/>
      <c r="J5" s="11" t="s">
        <v>44</v>
      </c>
      <c r="K5" s="11" t="s">
        <v>45</v>
      </c>
    </row>
    <row r="6" spans="2:11" ht="15.6" x14ac:dyDescent="0.3">
      <c r="B6" s="12" t="s">
        <v>50</v>
      </c>
      <c r="C6" s="13">
        <v>9</v>
      </c>
      <c r="D6" s="14">
        <v>2416.875</v>
      </c>
      <c r="E6" s="14">
        <v>2086.25</v>
      </c>
      <c r="F6" s="14">
        <f>((D6-E6)/E6)*100</f>
        <v>15.8478130617136</v>
      </c>
      <c r="G6" s="13">
        <v>633</v>
      </c>
      <c r="H6" s="14">
        <f>((D6-G6)/G6)*100</f>
        <v>281.81279620853081</v>
      </c>
      <c r="I6" s="13">
        <v>81</v>
      </c>
      <c r="J6" s="19">
        <f>I6+((I6*F6)/100)</f>
        <v>93.836728579988019</v>
      </c>
      <c r="K6" s="19">
        <f>I6+((I6*H6)/100)</f>
        <v>309.26836492890993</v>
      </c>
    </row>
    <row r="7" spans="2:11" ht="15.6" x14ac:dyDescent="0.3">
      <c r="B7" s="12" t="s">
        <v>46</v>
      </c>
      <c r="C7" s="13">
        <v>56</v>
      </c>
      <c r="D7" s="14">
        <v>3172.5250000000001</v>
      </c>
      <c r="E7" s="14">
        <v>2750.7249999999999</v>
      </c>
      <c r="F7" s="14">
        <f t="shared" ref="F7:F11" si="0">((D7-E7)/E7)*100</f>
        <v>15.334139181488524</v>
      </c>
      <c r="G7" s="13">
        <v>2061</v>
      </c>
      <c r="H7" s="14">
        <f t="shared" ref="H7:H11" si="1">((D7-G7)/G7)*100</f>
        <v>53.931344007763229</v>
      </c>
      <c r="I7" s="13">
        <v>1292</v>
      </c>
      <c r="J7" s="19">
        <f t="shared" ref="J7:J11" si="2">I7+((I7*F7)/100)</f>
        <v>1490.1170782248319</v>
      </c>
      <c r="K7" s="19">
        <f t="shared" ref="K7:K11" si="3">I7+((I7*H7)/100)</f>
        <v>1988.792964580301</v>
      </c>
    </row>
    <row r="8" spans="2:11" ht="15.6" x14ac:dyDescent="0.3">
      <c r="B8" s="12" t="s">
        <v>47</v>
      </c>
      <c r="C8" s="13">
        <v>20</v>
      </c>
      <c r="D8" s="14">
        <v>987.5</v>
      </c>
      <c r="E8" s="14">
        <v>657.5</v>
      </c>
      <c r="F8" s="14">
        <v>50.190114068441062</v>
      </c>
      <c r="G8" s="13">
        <v>1000</v>
      </c>
      <c r="H8" s="14">
        <f t="shared" si="1"/>
        <v>-1.25</v>
      </c>
      <c r="I8" s="13">
        <v>12</v>
      </c>
      <c r="J8" s="19">
        <f t="shared" si="2"/>
        <v>18.022813688212928</v>
      </c>
      <c r="K8" s="19">
        <f t="shared" si="3"/>
        <v>11.85</v>
      </c>
    </row>
    <row r="9" spans="2:11" ht="15.6" x14ac:dyDescent="0.3">
      <c r="B9" s="12" t="s">
        <v>49</v>
      </c>
      <c r="C9" s="13">
        <v>80</v>
      </c>
      <c r="D9" s="13">
        <v>3855</v>
      </c>
      <c r="E9" s="14">
        <v>3046.25</v>
      </c>
      <c r="F9" s="14">
        <f t="shared" si="0"/>
        <v>26.549035699630689</v>
      </c>
      <c r="G9" s="13">
        <v>1465</v>
      </c>
      <c r="H9" s="14">
        <f t="shared" si="1"/>
        <v>163.13993174061434</v>
      </c>
      <c r="I9" s="13">
        <v>286.10000000000002</v>
      </c>
      <c r="J9" s="19">
        <f t="shared" si="2"/>
        <v>362.05679113664343</v>
      </c>
      <c r="K9" s="19">
        <f t="shared" si="3"/>
        <v>752.84334470989768</v>
      </c>
    </row>
    <row r="10" spans="2:11" ht="15.6" x14ac:dyDescent="0.3">
      <c r="B10" s="12" t="s">
        <v>51</v>
      </c>
      <c r="C10" s="13">
        <v>10</v>
      </c>
      <c r="D10" s="14">
        <v>2569.8000000000002</v>
      </c>
      <c r="E10" s="14">
        <v>927</v>
      </c>
      <c r="F10" s="14">
        <f t="shared" si="0"/>
        <v>177.21682847896443</v>
      </c>
      <c r="G10" s="13">
        <v>309</v>
      </c>
      <c r="H10" s="14">
        <f t="shared" si="1"/>
        <v>731.65048543689329</v>
      </c>
      <c r="I10" s="13">
        <v>2.2000000000000002</v>
      </c>
      <c r="J10" s="19">
        <f t="shared" si="2"/>
        <v>6.0987702265372175</v>
      </c>
      <c r="K10" s="19">
        <f t="shared" si="3"/>
        <v>18.296310679611654</v>
      </c>
    </row>
    <row r="11" spans="2:11" ht="15.6" x14ac:dyDescent="0.3">
      <c r="B11" s="12" t="s">
        <v>59</v>
      </c>
      <c r="C11" s="13">
        <v>185</v>
      </c>
      <c r="D11" s="14">
        <v>2699.3649999999998</v>
      </c>
      <c r="E11" s="14">
        <v>2133.7150000000001</v>
      </c>
      <c r="F11" s="14">
        <f t="shared" si="0"/>
        <v>26.510100927255962</v>
      </c>
      <c r="G11" s="13">
        <v>1689</v>
      </c>
      <c r="H11" s="14">
        <f t="shared" si="1"/>
        <v>59.820307874481927</v>
      </c>
      <c r="I11" s="13">
        <v>1689.1</v>
      </c>
      <c r="J11" s="19">
        <f t="shared" si="2"/>
        <v>2136.8821147622803</v>
      </c>
      <c r="K11" s="19">
        <f t="shared" si="3"/>
        <v>2699.5248203078741</v>
      </c>
    </row>
    <row r="12" spans="2:11" x14ac:dyDescent="0.25">
      <c r="C12" s="2"/>
      <c r="D12" s="4"/>
      <c r="E12" s="4"/>
      <c r="F12" s="4"/>
    </row>
  </sheetData>
  <mergeCells count="8">
    <mergeCell ref="I4:I5"/>
    <mergeCell ref="J4:K4"/>
    <mergeCell ref="C4:C5"/>
    <mergeCell ref="B4:B5"/>
    <mergeCell ref="D4:E4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0"/>
  <sheetViews>
    <sheetView topLeftCell="C1" workbookViewId="0">
      <selection activeCell="M14" sqref="M14:N14"/>
    </sheetView>
  </sheetViews>
  <sheetFormatPr defaultRowHeight="14.4" x14ac:dyDescent="0.3"/>
  <sheetData>
    <row r="4" spans="2:15" x14ac:dyDescent="0.3">
      <c r="B4" s="37" t="s">
        <v>50</v>
      </c>
      <c r="C4" s="37" t="s">
        <v>21</v>
      </c>
      <c r="D4" s="2">
        <v>5</v>
      </c>
      <c r="E4" s="4">
        <v>2390</v>
      </c>
      <c r="F4" s="4">
        <v>2085</v>
      </c>
      <c r="G4" s="6">
        <v>14.628297362110313</v>
      </c>
      <c r="J4" s="1" t="s">
        <v>46</v>
      </c>
      <c r="K4" s="2" t="s">
        <v>18</v>
      </c>
      <c r="L4" s="2">
        <v>15</v>
      </c>
      <c r="M4" s="2">
        <v>2444</v>
      </c>
      <c r="N4" s="2">
        <v>2077</v>
      </c>
      <c r="O4" s="4">
        <v>17.669715936446799</v>
      </c>
    </row>
    <row r="5" spans="2:15" x14ac:dyDescent="0.3">
      <c r="B5" s="37"/>
      <c r="C5" s="37"/>
      <c r="D5" s="2">
        <v>4</v>
      </c>
      <c r="E5" s="4">
        <v>2443.75</v>
      </c>
      <c r="F5" s="4">
        <v>2087.5</v>
      </c>
      <c r="G5" s="6">
        <v>17.065868263473057</v>
      </c>
      <c r="J5" s="37" t="s">
        <v>50</v>
      </c>
      <c r="K5" s="37" t="s">
        <v>21</v>
      </c>
      <c r="L5" s="2">
        <v>5</v>
      </c>
      <c r="M5" s="4">
        <v>2390</v>
      </c>
      <c r="N5" s="4">
        <v>2085</v>
      </c>
      <c r="O5" s="6">
        <v>14.628297362110313</v>
      </c>
    </row>
    <row r="6" spans="2:15" x14ac:dyDescent="0.3">
      <c r="B6" s="7"/>
      <c r="C6" s="7"/>
      <c r="D6" s="15">
        <f>SUM(D4:D5)</f>
        <v>9</v>
      </c>
      <c r="E6" s="16">
        <f>AVERAGE(E4:E5)</f>
        <v>2416.875</v>
      </c>
      <c r="F6" s="16">
        <f>AVERAGE(F4:F5)</f>
        <v>2086.25</v>
      </c>
      <c r="G6" s="6"/>
      <c r="J6" s="37"/>
      <c r="K6" s="37"/>
      <c r="L6" s="2">
        <v>4</v>
      </c>
      <c r="M6" s="4">
        <v>2443.75</v>
      </c>
      <c r="N6" s="4">
        <v>2087.5</v>
      </c>
      <c r="O6" s="6">
        <v>17.065868263473057</v>
      </c>
    </row>
    <row r="7" spans="2:15" x14ac:dyDescent="0.3">
      <c r="B7" s="7"/>
      <c r="C7" s="7"/>
      <c r="D7" s="2"/>
      <c r="E7" s="4"/>
      <c r="F7" s="4"/>
      <c r="G7" s="6"/>
      <c r="J7" s="1" t="s">
        <v>46</v>
      </c>
      <c r="K7" s="1" t="s">
        <v>8</v>
      </c>
      <c r="L7" s="4">
        <v>15</v>
      </c>
      <c r="M7" s="4">
        <v>3775</v>
      </c>
      <c r="N7" s="6">
        <v>3258</v>
      </c>
      <c r="O7" s="4">
        <v>15.86863106200123</v>
      </c>
    </row>
    <row r="8" spans="2:15" x14ac:dyDescent="0.3">
      <c r="B8" s="1" t="s">
        <v>46</v>
      </c>
      <c r="C8" s="1" t="s">
        <v>8</v>
      </c>
      <c r="D8" s="4">
        <v>15</v>
      </c>
      <c r="E8" s="4">
        <v>3775</v>
      </c>
      <c r="F8" s="6">
        <v>3258</v>
      </c>
      <c r="G8" s="4">
        <v>15.86863106200123</v>
      </c>
      <c r="J8" s="1" t="s">
        <v>46</v>
      </c>
      <c r="K8" s="1" t="s">
        <v>16</v>
      </c>
      <c r="L8" s="5">
        <v>6</v>
      </c>
      <c r="M8" s="4">
        <v>4062.5</v>
      </c>
      <c r="N8" s="4">
        <v>3562.5</v>
      </c>
      <c r="O8" s="6">
        <v>14.035087719298245</v>
      </c>
    </row>
    <row r="9" spans="2:15" x14ac:dyDescent="0.3">
      <c r="B9" s="1" t="s">
        <v>46</v>
      </c>
      <c r="C9" s="1" t="s">
        <v>16</v>
      </c>
      <c r="D9" s="5">
        <v>6</v>
      </c>
      <c r="E9" s="4">
        <v>4062.5</v>
      </c>
      <c r="F9" s="4">
        <v>3562.5</v>
      </c>
      <c r="G9" s="6">
        <v>14.035087719298245</v>
      </c>
      <c r="J9" s="1" t="s">
        <v>46</v>
      </c>
      <c r="K9" s="1" t="s">
        <v>22</v>
      </c>
      <c r="L9" s="5">
        <v>20</v>
      </c>
      <c r="M9" s="4">
        <v>2408.6</v>
      </c>
      <c r="N9" s="4">
        <v>2105.4</v>
      </c>
      <c r="O9" s="6">
        <v>14.401063930844485</v>
      </c>
    </row>
    <row r="10" spans="2:15" x14ac:dyDescent="0.3">
      <c r="B10" s="1" t="s">
        <v>46</v>
      </c>
      <c r="C10" s="1" t="s">
        <v>22</v>
      </c>
      <c r="D10" s="5">
        <v>20</v>
      </c>
      <c r="E10" s="4">
        <v>2408.6</v>
      </c>
      <c r="F10" s="4">
        <v>2105.4</v>
      </c>
      <c r="G10" s="6">
        <v>14.401063930844485</v>
      </c>
      <c r="J10" s="1" t="s">
        <v>47</v>
      </c>
      <c r="K10" s="1" t="s">
        <v>15</v>
      </c>
      <c r="L10" s="2">
        <v>20</v>
      </c>
      <c r="M10" s="14">
        <v>987.5</v>
      </c>
      <c r="N10" s="14">
        <v>657.5</v>
      </c>
      <c r="O10" s="4">
        <v>50.190114068441062</v>
      </c>
    </row>
    <row r="11" spans="2:15" x14ac:dyDescent="0.3">
      <c r="B11" s="1" t="s">
        <v>46</v>
      </c>
      <c r="C11" s="2" t="s">
        <v>18</v>
      </c>
      <c r="D11" s="2">
        <v>15</v>
      </c>
      <c r="E11" s="2">
        <v>2444</v>
      </c>
      <c r="F11" s="2">
        <v>2077</v>
      </c>
      <c r="G11" s="4">
        <v>17.669715936446799</v>
      </c>
      <c r="J11" s="1" t="s">
        <v>49</v>
      </c>
      <c r="K11" s="1" t="s">
        <v>20</v>
      </c>
      <c r="L11" s="2">
        <v>80</v>
      </c>
      <c r="M11" s="2">
        <v>3855</v>
      </c>
      <c r="N11" s="4">
        <v>3046.25</v>
      </c>
      <c r="O11" s="4">
        <v>26.549035699630689</v>
      </c>
    </row>
    <row r="12" spans="2:15" x14ac:dyDescent="0.3">
      <c r="B12" s="1"/>
      <c r="C12" s="2"/>
      <c r="D12" s="16">
        <f>SUM(D8:D11)</f>
        <v>56</v>
      </c>
      <c r="E12" s="16">
        <f>AVERAGE(E8:E11)</f>
        <v>3172.5250000000001</v>
      </c>
      <c r="F12" s="16">
        <f>AVERAGE(F8:F11)</f>
        <v>2750.7249999999999</v>
      </c>
      <c r="G12" s="4"/>
      <c r="J12" s="1" t="s">
        <v>51</v>
      </c>
      <c r="K12" s="1" t="s">
        <v>23</v>
      </c>
      <c r="L12" s="2">
        <v>10</v>
      </c>
      <c r="M12" s="4">
        <v>2569.8000000000002</v>
      </c>
      <c r="N12" s="4">
        <v>927</v>
      </c>
      <c r="O12" s="4">
        <v>177.21682847896443</v>
      </c>
    </row>
    <row r="13" spans="2:15" x14ac:dyDescent="0.3">
      <c r="B13" s="1"/>
      <c r="C13" s="2"/>
      <c r="D13" s="2"/>
      <c r="E13" s="2"/>
      <c r="F13" s="2"/>
      <c r="G13" s="4"/>
      <c r="J13" s="1" t="s">
        <v>48</v>
      </c>
      <c r="K13" s="1" t="s">
        <v>17</v>
      </c>
      <c r="L13" s="2">
        <v>10</v>
      </c>
      <c r="M13" s="4">
        <v>2057.5</v>
      </c>
      <c r="N13" s="2">
        <v>1531</v>
      </c>
      <c r="O13" s="4">
        <v>34.389288047028089</v>
      </c>
    </row>
    <row r="14" spans="2:15" x14ac:dyDescent="0.3">
      <c r="B14" s="1" t="s">
        <v>47</v>
      </c>
      <c r="C14" s="1" t="s">
        <v>15</v>
      </c>
      <c r="D14" s="2">
        <v>20</v>
      </c>
      <c r="E14" s="2">
        <v>395</v>
      </c>
      <c r="F14" s="2">
        <v>263</v>
      </c>
      <c r="G14" s="4">
        <v>50.190114068441062</v>
      </c>
      <c r="L14" s="17">
        <f>SUM(L4:L13)</f>
        <v>185</v>
      </c>
      <c r="M14" s="17">
        <f>AVERAGE(M4:M13)</f>
        <v>2699.3649999999998</v>
      </c>
      <c r="N14" s="17">
        <f>AVERAGE(N4:N13)</f>
        <v>2133.7150000000001</v>
      </c>
    </row>
    <row r="15" spans="2:15" x14ac:dyDescent="0.3">
      <c r="B15" s="1"/>
      <c r="C15" s="1"/>
      <c r="D15" s="2"/>
      <c r="E15" s="2"/>
      <c r="F15" s="2"/>
      <c r="G15" s="4"/>
      <c r="L15" s="17"/>
      <c r="M15" s="17"/>
      <c r="N15" s="17"/>
    </row>
    <row r="16" spans="2:15" x14ac:dyDescent="0.3">
      <c r="B16" s="1" t="s">
        <v>49</v>
      </c>
      <c r="C16" s="1" t="s">
        <v>20</v>
      </c>
      <c r="D16" s="2">
        <v>80</v>
      </c>
      <c r="E16" s="2">
        <v>3855</v>
      </c>
      <c r="F16" s="4">
        <v>3046.25</v>
      </c>
      <c r="G16" s="4">
        <v>26.549035699630689</v>
      </c>
    </row>
    <row r="17" spans="2:7" x14ac:dyDescent="0.3">
      <c r="B17" s="1"/>
      <c r="C17" s="1"/>
      <c r="D17" s="2"/>
      <c r="E17" s="2"/>
      <c r="F17" s="4"/>
      <c r="G17" s="4"/>
    </row>
    <row r="18" spans="2:7" x14ac:dyDescent="0.3">
      <c r="B18" s="1" t="s">
        <v>51</v>
      </c>
      <c r="C18" s="1" t="s">
        <v>23</v>
      </c>
      <c r="D18" s="2">
        <v>10</v>
      </c>
      <c r="E18" s="4">
        <v>2569.8000000000002</v>
      </c>
      <c r="F18" s="4">
        <v>927</v>
      </c>
      <c r="G18" s="4">
        <v>177.21682847896443</v>
      </c>
    </row>
    <row r="19" spans="2:7" x14ac:dyDescent="0.3">
      <c r="B19" s="1"/>
      <c r="C19" s="1"/>
      <c r="D19" s="2"/>
      <c r="E19" s="4"/>
      <c r="F19" s="4"/>
      <c r="G19" s="4"/>
    </row>
    <row r="20" spans="2:7" x14ac:dyDescent="0.3">
      <c r="B20" s="1" t="s">
        <v>48</v>
      </c>
      <c r="C20" s="1" t="s">
        <v>17</v>
      </c>
      <c r="D20" s="2">
        <v>10</v>
      </c>
      <c r="E20" s="4">
        <v>2057.5</v>
      </c>
      <c r="F20" s="2">
        <v>1531</v>
      </c>
      <c r="G20" s="4">
        <v>34.389288047028089</v>
      </c>
    </row>
  </sheetData>
  <mergeCells count="4">
    <mergeCell ref="B4:B5"/>
    <mergeCell ref="C4:C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WP K</vt:lpstr>
      <vt:lpstr>CT &amp; IC</vt:lpstr>
      <vt:lpstr>Sheet5</vt:lpstr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2017-02-25T05:28:07Z</dcterms:modified>
</cp:coreProperties>
</file>