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 activeTab="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25725"/>
</workbook>
</file>

<file path=xl/calcChain.xml><?xml version="1.0" encoding="utf-8"?>
<calcChain xmlns="http://schemas.openxmlformats.org/spreadsheetml/2006/main">
  <c r="F37" i="7"/>
  <c r="I21" i="6"/>
  <c r="I23"/>
  <c r="I13" i="5"/>
  <c r="H11"/>
  <c r="H12" s="1"/>
  <c r="F11"/>
  <c r="F12"/>
  <c r="D12"/>
  <c r="J17" i="3"/>
  <c r="H17"/>
  <c r="K8" i="5"/>
  <c r="D14" i="3"/>
  <c r="O18" i="6"/>
  <c r="H23" i="4"/>
  <c r="K23" s="1"/>
  <c r="F23"/>
  <c r="J23" s="1"/>
  <c r="H22"/>
  <c r="K22" s="1"/>
  <c r="F22"/>
  <c r="J22" s="1"/>
  <c r="H21"/>
  <c r="K21" s="1"/>
  <c r="F21"/>
  <c r="J21" s="1"/>
  <c r="H20"/>
  <c r="K20" s="1"/>
  <c r="F20"/>
  <c r="J20" s="1"/>
  <c r="H19"/>
  <c r="K19" s="1"/>
  <c r="F19"/>
  <c r="J19" s="1"/>
  <c r="H6"/>
  <c r="K6" s="1"/>
  <c r="H7"/>
  <c r="K7" s="1"/>
  <c r="H8"/>
  <c r="K8" s="1"/>
  <c r="H9"/>
  <c r="K9" s="1"/>
  <c r="H10"/>
  <c r="K10" s="1"/>
  <c r="H11"/>
  <c r="K11" s="1"/>
  <c r="H12"/>
  <c r="K12" s="1"/>
  <c r="H5"/>
  <c r="K5" s="1"/>
  <c r="F6" l="1"/>
  <c r="J6" s="1"/>
  <c r="F7"/>
  <c r="J7" s="1"/>
  <c r="F8"/>
  <c r="J8" s="1"/>
  <c r="F9"/>
  <c r="J9" s="1"/>
  <c r="F10"/>
  <c r="J10" s="1"/>
  <c r="F11"/>
  <c r="J11" s="1"/>
  <c r="F12"/>
  <c r="J12" s="1"/>
  <c r="F5"/>
  <c r="J5" s="1"/>
  <c r="P16" i="8"/>
  <c r="P18" s="1"/>
  <c r="P19" s="1"/>
  <c r="P17"/>
  <c r="P15"/>
  <c r="N16"/>
  <c r="N18" s="1"/>
  <c r="N19" s="1"/>
  <c r="N17"/>
  <c r="N15"/>
  <c r="P11"/>
  <c r="P10"/>
  <c r="P4"/>
  <c r="P5"/>
  <c r="P6"/>
  <c r="P7"/>
  <c r="P8"/>
  <c r="P9"/>
  <c r="P3"/>
  <c r="N11"/>
  <c r="L18"/>
  <c r="L10"/>
  <c r="N10"/>
  <c r="N4"/>
  <c r="N5"/>
  <c r="N6"/>
  <c r="N7"/>
  <c r="N8"/>
  <c r="N9"/>
  <c r="N3"/>
  <c r="H4"/>
  <c r="H5"/>
  <c r="H6"/>
  <c r="H7"/>
  <c r="H8"/>
  <c r="H9"/>
  <c r="H10"/>
  <c r="H3"/>
  <c r="D11"/>
  <c r="F4"/>
  <c r="F5"/>
  <c r="F6"/>
  <c r="F7"/>
  <c r="F8"/>
  <c r="F9"/>
  <c r="F10"/>
  <c r="F3"/>
  <c r="H4" i="7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3"/>
  <c r="F4"/>
  <c r="F5"/>
  <c r="F6"/>
  <c r="F7"/>
  <c r="F8"/>
  <c r="F9"/>
  <c r="F10"/>
  <c r="F11"/>
  <c r="F12"/>
  <c r="F13"/>
  <c r="F14"/>
  <c r="F15"/>
  <c r="F16"/>
  <c r="F17"/>
  <c r="F18"/>
  <c r="F19"/>
  <c r="F20"/>
  <c r="F21"/>
  <c r="F25" s="1"/>
  <c r="F22"/>
  <c r="F23"/>
  <c r="F24"/>
  <c r="F3"/>
  <c r="D25"/>
  <c r="P16"/>
  <c r="O16"/>
  <c r="N16"/>
  <c r="I16"/>
  <c r="P15"/>
  <c r="O15"/>
  <c r="N15"/>
  <c r="I15"/>
  <c r="P14"/>
  <c r="O14"/>
  <c r="N14"/>
  <c r="I14"/>
  <c r="P13"/>
  <c r="O13"/>
  <c r="N13"/>
  <c r="I13"/>
  <c r="P12"/>
  <c r="O12"/>
  <c r="N12"/>
  <c r="I12"/>
  <c r="P11"/>
  <c r="O11"/>
  <c r="N11"/>
  <c r="I11"/>
  <c r="P9"/>
  <c r="O9"/>
  <c r="N9"/>
  <c r="I9"/>
  <c r="N25" i="2"/>
  <c r="M25"/>
  <c r="L25"/>
  <c r="G25"/>
  <c r="Q7" i="6"/>
  <c r="Q8"/>
  <c r="Q9"/>
  <c r="Q10"/>
  <c r="Q11"/>
  <c r="Q12"/>
  <c r="Q13"/>
  <c r="Q14"/>
  <c r="Q15"/>
  <c r="Q16"/>
  <c r="Q17"/>
  <c r="Q18"/>
  <c r="Q19"/>
  <c r="Q20"/>
  <c r="Q21"/>
  <c r="Q6"/>
  <c r="O7"/>
  <c r="O8"/>
  <c r="O9"/>
  <c r="O10"/>
  <c r="O11"/>
  <c r="O12"/>
  <c r="O13"/>
  <c r="O14"/>
  <c r="O15"/>
  <c r="O16"/>
  <c r="O17"/>
  <c r="O19"/>
  <c r="O20"/>
  <c r="O21"/>
  <c r="O6"/>
  <c r="M7"/>
  <c r="M8"/>
  <c r="M9"/>
  <c r="M10"/>
  <c r="M11"/>
  <c r="M12"/>
  <c r="M13"/>
  <c r="M14"/>
  <c r="M15"/>
  <c r="M16"/>
  <c r="M17"/>
  <c r="M18"/>
  <c r="M19"/>
  <c r="M20"/>
  <c r="M22" s="1"/>
  <c r="M21"/>
  <c r="M6"/>
  <c r="K7"/>
  <c r="K8"/>
  <c r="K9"/>
  <c r="K10"/>
  <c r="K11"/>
  <c r="K12"/>
  <c r="K13"/>
  <c r="K14"/>
  <c r="K15"/>
  <c r="K16"/>
  <c r="K17"/>
  <c r="K18"/>
  <c r="K19"/>
  <c r="K20"/>
  <c r="K22" s="1"/>
  <c r="K21"/>
  <c r="K6"/>
  <c r="H7"/>
  <c r="H8"/>
  <c r="H9"/>
  <c r="H10"/>
  <c r="H11"/>
  <c r="H12"/>
  <c r="H13"/>
  <c r="H14"/>
  <c r="H15"/>
  <c r="H16"/>
  <c r="H17"/>
  <c r="H18"/>
  <c r="H19"/>
  <c r="H20"/>
  <c r="H22" s="1"/>
  <c r="H21"/>
  <c r="H6"/>
  <c r="F7"/>
  <c r="F8"/>
  <c r="F9"/>
  <c r="F10"/>
  <c r="F11"/>
  <c r="F12"/>
  <c r="F13"/>
  <c r="F14"/>
  <c r="F15"/>
  <c r="F16"/>
  <c r="F17"/>
  <c r="F18"/>
  <c r="F19"/>
  <c r="F20"/>
  <c r="F22" s="1"/>
  <c r="F21"/>
  <c r="F6"/>
  <c r="I6"/>
  <c r="I8"/>
  <c r="I9"/>
  <c r="I10"/>
  <c r="I11"/>
  <c r="I12"/>
  <c r="I13"/>
  <c r="D22"/>
  <c r="T13"/>
  <c r="S13"/>
  <c r="R13"/>
  <c r="T12"/>
  <c r="S12"/>
  <c r="R12"/>
  <c r="T11"/>
  <c r="S11"/>
  <c r="R11"/>
  <c r="T10"/>
  <c r="S10"/>
  <c r="R10"/>
  <c r="T9"/>
  <c r="S9"/>
  <c r="R9"/>
  <c r="T8"/>
  <c r="S8"/>
  <c r="R8"/>
  <c r="T6"/>
  <c r="S6"/>
  <c r="R6"/>
  <c r="N14" i="3"/>
  <c r="M14"/>
  <c r="L14"/>
  <c r="G14"/>
  <c r="Q6" i="5"/>
  <c r="Q7"/>
  <c r="Q8"/>
  <c r="Q9"/>
  <c r="Q10"/>
  <c r="Q5"/>
  <c r="O6"/>
  <c r="O7"/>
  <c r="O8"/>
  <c r="O9"/>
  <c r="O10"/>
  <c r="O5"/>
  <c r="M6"/>
  <c r="M7"/>
  <c r="M8"/>
  <c r="M9"/>
  <c r="M10"/>
  <c r="M5"/>
  <c r="K6"/>
  <c r="K7"/>
  <c r="K9"/>
  <c r="K10"/>
  <c r="K5"/>
  <c r="H6"/>
  <c r="H7"/>
  <c r="H8"/>
  <c r="H9"/>
  <c r="H10"/>
  <c r="H5"/>
  <c r="F6"/>
  <c r="F7"/>
  <c r="F8"/>
  <c r="F9"/>
  <c r="F10"/>
  <c r="F5"/>
  <c r="F13" s="1"/>
  <c r="D25" i="2"/>
  <c r="M8"/>
  <c r="N8"/>
  <c r="M9"/>
  <c r="N9"/>
  <c r="M10"/>
  <c r="N10"/>
  <c r="M11"/>
  <c r="N11"/>
  <c r="M12"/>
  <c r="N12"/>
  <c r="M13"/>
  <c r="N13"/>
  <c r="N6"/>
  <c r="M6"/>
  <c r="L8"/>
  <c r="L9"/>
  <c r="L10"/>
  <c r="L11"/>
  <c r="L12"/>
  <c r="L13"/>
  <c r="L6"/>
  <c r="G9"/>
  <c r="G10"/>
  <c r="G11"/>
  <c r="G12"/>
  <c r="G13"/>
  <c r="G8"/>
  <c r="G6"/>
  <c r="E31" i="1"/>
  <c r="F31"/>
  <c r="D3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8"/>
  <c r="K12" i="5" l="1"/>
  <c r="K13" s="1"/>
  <c r="H13"/>
  <c r="F11" i="8"/>
  <c r="F12" s="1"/>
  <c r="H25" i="7"/>
  <c r="H26" s="1"/>
  <c r="Q12" i="5"/>
  <c r="Q13" s="1"/>
  <c r="O12"/>
  <c r="O13" s="1"/>
  <c r="M12"/>
  <c r="M13" s="1"/>
  <c r="F26" i="7"/>
  <c r="Q22" i="6"/>
  <c r="Q23" s="1"/>
  <c r="F23"/>
  <c r="H23"/>
  <c r="K23"/>
  <c r="M23"/>
  <c r="O22"/>
  <c r="O23" s="1"/>
  <c r="H11" i="8"/>
  <c r="H12" s="1"/>
  <c r="G31" i="1"/>
  <c r="H31" s="1"/>
  <c r="H8"/>
</calcChain>
</file>

<file path=xl/sharedStrings.xml><?xml version="1.0" encoding="utf-8"?>
<sst xmlns="http://schemas.openxmlformats.org/spreadsheetml/2006/main" count="324" uniqueCount="73">
  <si>
    <t>Table 1. Implementation of frontline demonstrations on safflower</t>
  </si>
  <si>
    <t>State</t>
  </si>
  <si>
    <t>Centre</t>
  </si>
  <si>
    <t>Demonstrations</t>
  </si>
  <si>
    <t>Implementation (%)</t>
  </si>
  <si>
    <t>Assigned</t>
  </si>
  <si>
    <t>Laid Out</t>
  </si>
  <si>
    <t>Total</t>
  </si>
  <si>
    <t>WP</t>
  </si>
  <si>
    <t>V</t>
  </si>
  <si>
    <t>Mean seed yield (Kg/ha)</t>
  </si>
  <si>
    <t>Increase in IT over FP (%)</t>
  </si>
  <si>
    <t>Cost of cultivation (Rs./ha)</t>
  </si>
  <si>
    <t>Gross returns (Rs./ha)</t>
  </si>
  <si>
    <t>Additional net returns (Rs./ha)</t>
  </si>
  <si>
    <t>B:C ratio</t>
  </si>
  <si>
    <t>IT</t>
  </si>
  <si>
    <t>FP</t>
  </si>
  <si>
    <t>No of FLDs</t>
  </si>
  <si>
    <t>FLD average yield (kg/ha)</t>
  </si>
  <si>
    <t>Yield gap-I (%)</t>
  </si>
  <si>
    <t>State average yield (kg/ha)</t>
  </si>
  <si>
    <t>Yield gap-II (%)</t>
  </si>
  <si>
    <t>State average production ('000 tonnes)</t>
  </si>
  <si>
    <t>Expected production ('000 tonnes)</t>
  </si>
  <si>
    <t>EP-I</t>
  </si>
  <si>
    <t>EP-II</t>
  </si>
  <si>
    <t>Maharashtra</t>
  </si>
  <si>
    <t>Akola</t>
  </si>
  <si>
    <t>Karnataka</t>
  </si>
  <si>
    <t>Raichur</t>
  </si>
  <si>
    <t>Madhya Pradesh</t>
  </si>
  <si>
    <t>Indore</t>
  </si>
  <si>
    <t>Solapur</t>
  </si>
  <si>
    <t>Parbhani</t>
  </si>
  <si>
    <t>Latur</t>
  </si>
  <si>
    <t>Gorakhpur</t>
  </si>
  <si>
    <t>Utatr Pradesh</t>
  </si>
  <si>
    <t>Telangana</t>
  </si>
  <si>
    <t>Tandur</t>
  </si>
  <si>
    <t>Annigeri</t>
  </si>
  <si>
    <t>Raipur</t>
  </si>
  <si>
    <t>Phaltan</t>
  </si>
  <si>
    <t>Mouranipur</t>
  </si>
  <si>
    <t>Chhattisgarh</t>
  </si>
  <si>
    <t>Uttar Pradesh</t>
  </si>
  <si>
    <t>IIOR</t>
  </si>
  <si>
    <t>KVK, Bhuj (CAZRI)</t>
  </si>
  <si>
    <t>KVK, Bidar (UAS Raichur)</t>
  </si>
  <si>
    <t>KVK,Raichur (UAS Raichur)</t>
  </si>
  <si>
    <t>KVK,Kalaburgi (UAS Raichur)</t>
  </si>
  <si>
    <t>KVK,Raddewadagii (UAS Raichur)</t>
  </si>
  <si>
    <t>KVK,Hulkote</t>
  </si>
  <si>
    <t>KVK,Hiriyur</t>
  </si>
  <si>
    <t>KVK Banavasi</t>
  </si>
  <si>
    <t>KVK, Hirehalli</t>
  </si>
  <si>
    <t>KVK, Warangal</t>
  </si>
  <si>
    <t>Gujarat</t>
  </si>
  <si>
    <t>Andhra Pradseh</t>
  </si>
  <si>
    <t>Rainfed</t>
  </si>
  <si>
    <t>No. of demos</t>
  </si>
  <si>
    <t>Bhuj (IIOR)</t>
  </si>
  <si>
    <t>Bidar (IIOR)</t>
  </si>
  <si>
    <t>Hulkote (IIOR)</t>
  </si>
  <si>
    <t>Kalaburghi (IIOR)</t>
  </si>
  <si>
    <t>Raddewadegi (IIOR)</t>
  </si>
  <si>
    <t>Hiriyur (IIOR)</t>
  </si>
  <si>
    <t>Raichur (IIOR)</t>
  </si>
  <si>
    <t>Irrigated</t>
  </si>
  <si>
    <t>Mouranipu</t>
  </si>
  <si>
    <t>I</t>
  </si>
  <si>
    <t>r</t>
  </si>
  <si>
    <t>All India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</si>
</sst>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.5"/>
      <color rgb="FF00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2" fontId="9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1" fontId="11" fillId="0" borderId="0" xfId="0" applyNumberFormat="1" applyFont="1"/>
    <xf numFmtId="1" fontId="10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1" fontId="11" fillId="0" borderId="0" xfId="0" applyNumberFormat="1" applyFont="1" applyBorder="1"/>
    <xf numFmtId="1" fontId="4" fillId="0" borderId="0" xfId="0" applyNumberFormat="1" applyFont="1" applyBorder="1"/>
    <xf numFmtId="0" fontId="10" fillId="2" borderId="0" xfId="0" applyFont="1" applyFill="1" applyBorder="1"/>
    <xf numFmtId="1" fontId="0" fillId="0" borderId="0" xfId="0" applyNumberFormat="1"/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1" fontId="9" fillId="0" borderId="0" xfId="0" applyNumberFormat="1" applyFont="1" applyFill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 wrapText="1"/>
    </xf>
    <xf numFmtId="0" fontId="0" fillId="0" borderId="1" xfId="0" applyBorder="1"/>
    <xf numFmtId="1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13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67"/>
  <sheetViews>
    <sheetView topLeftCell="A7" workbookViewId="0">
      <selection activeCell="I34" sqref="I34"/>
    </sheetView>
  </sheetViews>
  <sheetFormatPr defaultRowHeight="13.8"/>
  <cols>
    <col min="1" max="1" width="8.88671875" style="4"/>
    <col min="2" max="2" width="16.109375" style="4" customWidth="1"/>
    <col min="3" max="3" width="13.21875" style="4" customWidth="1"/>
    <col min="4" max="7" width="8.88671875" style="4"/>
    <col min="8" max="8" width="15.6640625" style="4" customWidth="1"/>
    <col min="9" max="16384" width="8.88671875" style="4"/>
  </cols>
  <sheetData>
    <row r="3" spans="2:9" ht="15.6">
      <c r="B3" s="1" t="s">
        <v>0</v>
      </c>
      <c r="C3" s="2"/>
      <c r="D3" s="2"/>
      <c r="E3" s="2"/>
      <c r="F3" s="2"/>
      <c r="G3" s="2"/>
      <c r="H3" s="2"/>
    </row>
    <row r="4" spans="2:9" ht="15.6">
      <c r="B4" s="2"/>
      <c r="C4" s="2"/>
      <c r="D4" s="2"/>
      <c r="E4" s="2"/>
      <c r="F4" s="2"/>
      <c r="G4" s="2"/>
      <c r="H4" s="2"/>
    </row>
    <row r="5" spans="2:9" ht="15.6">
      <c r="B5" s="59" t="s">
        <v>1</v>
      </c>
      <c r="C5" s="59" t="s">
        <v>2</v>
      </c>
      <c r="D5" s="60" t="s">
        <v>3</v>
      </c>
      <c r="E5" s="60"/>
      <c r="F5" s="60"/>
      <c r="G5" s="60"/>
      <c r="H5" s="61" t="s">
        <v>4</v>
      </c>
    </row>
    <row r="6" spans="2:9" ht="15.6">
      <c r="B6" s="59"/>
      <c r="C6" s="59"/>
      <c r="D6" s="60" t="s">
        <v>5</v>
      </c>
      <c r="E6" s="60" t="s">
        <v>6</v>
      </c>
      <c r="F6" s="60"/>
      <c r="G6" s="60" t="s">
        <v>7</v>
      </c>
      <c r="H6" s="61"/>
    </row>
    <row r="7" spans="2:9" ht="15.6">
      <c r="B7" s="59"/>
      <c r="C7" s="59"/>
      <c r="D7" s="60"/>
      <c r="E7" s="3" t="s">
        <v>8</v>
      </c>
      <c r="F7" s="3" t="s">
        <v>9</v>
      </c>
      <c r="G7" s="60"/>
      <c r="H7" s="61"/>
    </row>
    <row r="8" spans="2:9" ht="15.6">
      <c r="B8" s="11" t="s">
        <v>44</v>
      </c>
      <c r="C8" s="12" t="s">
        <v>41</v>
      </c>
      <c r="D8" s="13">
        <v>30</v>
      </c>
      <c r="E8" s="13">
        <v>15</v>
      </c>
      <c r="F8" s="13">
        <v>0</v>
      </c>
      <c r="G8" s="14">
        <f>E8+F8</f>
        <v>15</v>
      </c>
      <c r="H8" s="15">
        <f>(G8/D8)*100</f>
        <v>50</v>
      </c>
      <c r="I8" s="9"/>
    </row>
    <row r="9" spans="2:9" ht="15.6">
      <c r="B9" s="11" t="s">
        <v>29</v>
      </c>
      <c r="C9" s="12" t="s">
        <v>40</v>
      </c>
      <c r="D9" s="13">
        <v>25</v>
      </c>
      <c r="E9" s="13">
        <v>15</v>
      </c>
      <c r="F9" s="13">
        <v>10</v>
      </c>
      <c r="G9" s="14">
        <f t="shared" ref="G9:G30" si="0">E9+F9</f>
        <v>25</v>
      </c>
      <c r="H9" s="15">
        <f t="shared" ref="H9:H31" si="1">(G9/D9)*100</f>
        <v>100</v>
      </c>
      <c r="I9" s="9"/>
    </row>
    <row r="10" spans="2:9" ht="15.6">
      <c r="B10" s="11" t="s">
        <v>29</v>
      </c>
      <c r="C10" s="12" t="s">
        <v>30</v>
      </c>
      <c r="D10" s="13">
        <v>25</v>
      </c>
      <c r="E10" s="13">
        <v>0</v>
      </c>
      <c r="F10" s="13">
        <v>25</v>
      </c>
      <c r="G10" s="14">
        <f t="shared" si="0"/>
        <v>25</v>
      </c>
      <c r="H10" s="15">
        <f t="shared" si="1"/>
        <v>100</v>
      </c>
      <c r="I10" s="9"/>
    </row>
    <row r="11" spans="2:9" ht="15.6">
      <c r="B11" s="11" t="s">
        <v>31</v>
      </c>
      <c r="C11" s="12" t="s">
        <v>32</v>
      </c>
      <c r="D11" s="13">
        <v>20</v>
      </c>
      <c r="E11" s="13">
        <v>21</v>
      </c>
      <c r="F11" s="13">
        <v>0</v>
      </c>
      <c r="G11" s="14">
        <f t="shared" si="0"/>
        <v>21</v>
      </c>
      <c r="H11" s="15">
        <f t="shared" si="1"/>
        <v>105</v>
      </c>
      <c r="I11" s="9"/>
    </row>
    <row r="12" spans="2:9" ht="15.6">
      <c r="B12" s="11" t="s">
        <v>27</v>
      </c>
      <c r="C12" s="12" t="s">
        <v>28</v>
      </c>
      <c r="D12" s="13">
        <v>40</v>
      </c>
      <c r="E12" s="13">
        <v>30</v>
      </c>
      <c r="F12" s="13">
        <v>10</v>
      </c>
      <c r="G12" s="14">
        <f t="shared" si="0"/>
        <v>40</v>
      </c>
      <c r="H12" s="15">
        <f t="shared" si="1"/>
        <v>100</v>
      </c>
      <c r="I12" s="9"/>
    </row>
    <row r="13" spans="2:9" ht="15.6">
      <c r="B13" s="11" t="s">
        <v>27</v>
      </c>
      <c r="C13" s="12" t="s">
        <v>35</v>
      </c>
      <c r="D13" s="13">
        <v>30</v>
      </c>
      <c r="E13" s="13">
        <v>30</v>
      </c>
      <c r="F13" s="13">
        <v>0</v>
      </c>
      <c r="G13" s="14">
        <f t="shared" si="0"/>
        <v>30</v>
      </c>
      <c r="H13" s="15">
        <f t="shared" si="1"/>
        <v>100</v>
      </c>
      <c r="I13" s="9"/>
    </row>
    <row r="14" spans="2:9" ht="15.6">
      <c r="B14" s="11" t="s">
        <v>27</v>
      </c>
      <c r="C14" s="12" t="s">
        <v>34</v>
      </c>
      <c r="D14" s="13">
        <v>30</v>
      </c>
      <c r="E14" s="13">
        <v>30</v>
      </c>
      <c r="F14" s="13">
        <v>0</v>
      </c>
      <c r="G14" s="14">
        <f t="shared" si="0"/>
        <v>30</v>
      </c>
      <c r="H14" s="15">
        <f t="shared" si="1"/>
        <v>100</v>
      </c>
      <c r="I14" s="9"/>
    </row>
    <row r="15" spans="2:9" ht="15.6">
      <c r="B15" s="11" t="s">
        <v>27</v>
      </c>
      <c r="C15" s="12" t="s">
        <v>42</v>
      </c>
      <c r="D15" s="13">
        <v>25</v>
      </c>
      <c r="E15" s="13">
        <v>16</v>
      </c>
      <c r="F15" s="13">
        <v>0</v>
      </c>
      <c r="G15" s="14">
        <f t="shared" si="0"/>
        <v>16</v>
      </c>
      <c r="H15" s="15">
        <f t="shared" si="1"/>
        <v>64</v>
      </c>
      <c r="I15" s="9"/>
    </row>
    <row r="16" spans="2:9" ht="15.6">
      <c r="B16" s="11" t="s">
        <v>27</v>
      </c>
      <c r="C16" s="12" t="s">
        <v>33</v>
      </c>
      <c r="D16" s="13">
        <v>30</v>
      </c>
      <c r="E16" s="13">
        <v>30</v>
      </c>
      <c r="F16" s="13">
        <v>0</v>
      </c>
      <c r="G16" s="14">
        <f t="shared" si="0"/>
        <v>30</v>
      </c>
      <c r="H16" s="15">
        <f t="shared" si="1"/>
        <v>100</v>
      </c>
      <c r="I16" s="9"/>
    </row>
    <row r="17" spans="2:9" ht="15.6">
      <c r="B17" s="11" t="s">
        <v>38</v>
      </c>
      <c r="C17" s="12" t="s">
        <v>39</v>
      </c>
      <c r="D17" s="13">
        <v>40</v>
      </c>
      <c r="E17" s="13">
        <v>40</v>
      </c>
      <c r="F17" s="13">
        <v>0</v>
      </c>
      <c r="G17" s="14">
        <f t="shared" si="0"/>
        <v>40</v>
      </c>
      <c r="H17" s="15">
        <f t="shared" si="1"/>
        <v>100</v>
      </c>
      <c r="I17" s="9"/>
    </row>
    <row r="18" spans="2:9" ht="15.6">
      <c r="B18" s="11" t="s">
        <v>37</v>
      </c>
      <c r="C18" s="12" t="s">
        <v>36</v>
      </c>
      <c r="D18" s="13">
        <v>30</v>
      </c>
      <c r="E18" s="13">
        <v>41</v>
      </c>
      <c r="F18" s="13">
        <v>0</v>
      </c>
      <c r="G18" s="14">
        <f t="shared" si="0"/>
        <v>41</v>
      </c>
      <c r="H18" s="16">
        <f t="shared" si="1"/>
        <v>136.66666666666666</v>
      </c>
      <c r="I18" s="9"/>
    </row>
    <row r="19" spans="2:9" ht="15.6">
      <c r="B19" s="11" t="s">
        <v>45</v>
      </c>
      <c r="C19" s="12" t="s">
        <v>43</v>
      </c>
      <c r="D19" s="13">
        <v>10</v>
      </c>
      <c r="E19" s="13">
        <v>10</v>
      </c>
      <c r="F19" s="13">
        <v>0</v>
      </c>
      <c r="G19" s="14">
        <f t="shared" si="0"/>
        <v>10</v>
      </c>
      <c r="H19" s="15">
        <f t="shared" si="1"/>
        <v>100</v>
      </c>
      <c r="I19" s="9"/>
    </row>
    <row r="20" spans="2:9" ht="15.6">
      <c r="B20" s="11"/>
      <c r="C20" s="12" t="s">
        <v>46</v>
      </c>
      <c r="D20" s="13"/>
      <c r="E20" s="13"/>
      <c r="F20" s="13"/>
      <c r="G20" s="14"/>
      <c r="H20" s="15"/>
      <c r="I20" s="9"/>
    </row>
    <row r="21" spans="2:9" ht="27.6">
      <c r="B21" s="11" t="s">
        <v>57</v>
      </c>
      <c r="C21" s="17" t="s">
        <v>47</v>
      </c>
      <c r="D21" s="13">
        <v>30</v>
      </c>
      <c r="E21" s="13">
        <v>30</v>
      </c>
      <c r="F21" s="13">
        <v>0</v>
      </c>
      <c r="G21" s="14">
        <f t="shared" si="0"/>
        <v>30</v>
      </c>
      <c r="H21" s="15">
        <f t="shared" si="1"/>
        <v>100</v>
      </c>
      <c r="I21" s="8"/>
    </row>
    <row r="22" spans="2:9" ht="27.6">
      <c r="B22" s="11" t="s">
        <v>29</v>
      </c>
      <c r="C22" s="17" t="s">
        <v>48</v>
      </c>
      <c r="D22" s="13">
        <v>20</v>
      </c>
      <c r="E22" s="13">
        <v>20</v>
      </c>
      <c r="F22" s="13">
        <v>0</v>
      </c>
      <c r="G22" s="14">
        <f t="shared" si="0"/>
        <v>20</v>
      </c>
      <c r="H22" s="15">
        <f t="shared" si="1"/>
        <v>100</v>
      </c>
      <c r="I22" s="8"/>
    </row>
    <row r="23" spans="2:9" ht="27.6">
      <c r="B23" s="11" t="s">
        <v>29</v>
      </c>
      <c r="C23" s="17" t="s">
        <v>49</v>
      </c>
      <c r="D23" s="13">
        <v>30</v>
      </c>
      <c r="E23" s="13">
        <v>20</v>
      </c>
      <c r="F23" s="13">
        <v>10</v>
      </c>
      <c r="G23" s="14">
        <f t="shared" si="0"/>
        <v>30</v>
      </c>
      <c r="H23" s="15">
        <f t="shared" si="1"/>
        <v>100</v>
      </c>
      <c r="I23" s="8"/>
    </row>
    <row r="24" spans="2:9" ht="41.4">
      <c r="B24" s="11" t="s">
        <v>29</v>
      </c>
      <c r="C24" s="17" t="s">
        <v>50</v>
      </c>
      <c r="D24" s="13">
        <v>30</v>
      </c>
      <c r="E24" s="13">
        <v>20</v>
      </c>
      <c r="F24" s="13">
        <v>10</v>
      </c>
      <c r="G24" s="14">
        <f t="shared" si="0"/>
        <v>30</v>
      </c>
      <c r="H24" s="15">
        <f t="shared" si="1"/>
        <v>100</v>
      </c>
      <c r="I24" s="8"/>
    </row>
    <row r="25" spans="2:9" ht="41.4">
      <c r="B25" s="11" t="s">
        <v>29</v>
      </c>
      <c r="C25" s="17" t="s">
        <v>51</v>
      </c>
      <c r="D25" s="13">
        <v>30</v>
      </c>
      <c r="E25" s="13">
        <v>20</v>
      </c>
      <c r="F25" s="13">
        <v>10</v>
      </c>
      <c r="G25" s="14">
        <f t="shared" si="0"/>
        <v>30</v>
      </c>
      <c r="H25" s="15">
        <f t="shared" si="1"/>
        <v>100</v>
      </c>
      <c r="I25" s="8"/>
    </row>
    <row r="26" spans="2:9" ht="15.6">
      <c r="B26" s="11" t="s">
        <v>29</v>
      </c>
      <c r="C26" s="17" t="s">
        <v>52</v>
      </c>
      <c r="D26" s="13">
        <v>20</v>
      </c>
      <c r="E26" s="13">
        <v>20</v>
      </c>
      <c r="F26" s="13">
        <v>0</v>
      </c>
      <c r="G26" s="14">
        <f t="shared" si="0"/>
        <v>20</v>
      </c>
      <c r="H26" s="15">
        <f t="shared" si="1"/>
        <v>100</v>
      </c>
      <c r="I26" s="8"/>
    </row>
    <row r="27" spans="2:9" ht="15.6">
      <c r="B27" s="11" t="s">
        <v>29</v>
      </c>
      <c r="C27" s="17" t="s">
        <v>53</v>
      </c>
      <c r="D27" s="13">
        <v>40</v>
      </c>
      <c r="E27" s="13">
        <v>20</v>
      </c>
      <c r="F27" s="13">
        <v>20</v>
      </c>
      <c r="G27" s="14">
        <f t="shared" si="0"/>
        <v>40</v>
      </c>
      <c r="H27" s="15">
        <f t="shared" si="1"/>
        <v>100</v>
      </c>
      <c r="I27" s="8"/>
    </row>
    <row r="28" spans="2:9" ht="15.6">
      <c r="B28" s="11" t="s">
        <v>58</v>
      </c>
      <c r="C28" s="17" t="s">
        <v>54</v>
      </c>
      <c r="D28" s="13">
        <v>20</v>
      </c>
      <c r="E28" s="13">
        <v>0</v>
      </c>
      <c r="F28" s="13">
        <v>20</v>
      </c>
      <c r="G28" s="14">
        <f t="shared" si="0"/>
        <v>20</v>
      </c>
      <c r="H28" s="15">
        <f t="shared" si="1"/>
        <v>100</v>
      </c>
      <c r="I28" s="8"/>
    </row>
    <row r="29" spans="2:9" ht="15.6">
      <c r="B29" s="11" t="s">
        <v>29</v>
      </c>
      <c r="C29" s="17" t="s">
        <v>55</v>
      </c>
      <c r="D29" s="13">
        <v>20</v>
      </c>
      <c r="E29" s="13">
        <v>0</v>
      </c>
      <c r="F29" s="13">
        <v>20</v>
      </c>
      <c r="G29" s="14">
        <f t="shared" si="0"/>
        <v>20</v>
      </c>
      <c r="H29" s="15">
        <f t="shared" si="1"/>
        <v>100</v>
      </c>
      <c r="I29" s="8"/>
    </row>
    <row r="30" spans="2:9" ht="27.6">
      <c r="B30" s="11" t="s">
        <v>38</v>
      </c>
      <c r="C30" s="17" t="s">
        <v>56</v>
      </c>
      <c r="D30" s="13">
        <v>5</v>
      </c>
      <c r="E30" s="13">
        <v>0</v>
      </c>
      <c r="F30" s="13">
        <v>5</v>
      </c>
      <c r="G30" s="14">
        <f t="shared" si="0"/>
        <v>5</v>
      </c>
      <c r="H30" s="15">
        <f t="shared" si="1"/>
        <v>100</v>
      </c>
      <c r="I30" s="8"/>
    </row>
    <row r="31" spans="2:9" ht="15.6">
      <c r="B31" s="12" t="s">
        <v>7</v>
      </c>
      <c r="C31" s="12"/>
      <c r="D31" s="13">
        <f>SUM(D8:D30)</f>
        <v>580</v>
      </c>
      <c r="E31" s="13">
        <f t="shared" ref="E31:G31" si="2">SUM(E8:E30)</f>
        <v>428</v>
      </c>
      <c r="F31" s="13">
        <f t="shared" si="2"/>
        <v>140</v>
      </c>
      <c r="G31" s="13">
        <f t="shared" si="2"/>
        <v>568</v>
      </c>
      <c r="H31" s="16">
        <f t="shared" si="1"/>
        <v>97.931034482758619</v>
      </c>
      <c r="I31" s="8"/>
    </row>
    <row r="32" spans="2:9">
      <c r="D32" s="9"/>
      <c r="E32" s="9"/>
      <c r="F32" s="9"/>
      <c r="G32" s="9"/>
      <c r="H32" s="9"/>
    </row>
    <row r="33" spans="4:8">
      <c r="D33" s="9"/>
      <c r="E33" s="9"/>
      <c r="F33" s="9"/>
      <c r="G33" s="9"/>
      <c r="H33" s="9"/>
    </row>
    <row r="46" spans="4:8" ht="15.6">
      <c r="H46" s="10"/>
    </row>
    <row r="47" spans="4:8" ht="15.6">
      <c r="H47" s="10"/>
    </row>
    <row r="48" spans="4:8" ht="15.6">
      <c r="H48" s="10"/>
    </row>
    <row r="49" spans="8:8" ht="15.6">
      <c r="H49" s="10"/>
    </row>
    <row r="50" spans="8:8" ht="15.6">
      <c r="H50" s="10"/>
    </row>
    <row r="51" spans="8:8" ht="15.6">
      <c r="H51" s="10"/>
    </row>
    <row r="52" spans="8:8" ht="15.6">
      <c r="H52" s="10"/>
    </row>
    <row r="53" spans="8:8" ht="15.6">
      <c r="H53" s="10"/>
    </row>
    <row r="54" spans="8:8" ht="15.6">
      <c r="H54" s="10"/>
    </row>
    <row r="55" spans="8:8" ht="15.6">
      <c r="H55" s="10"/>
    </row>
    <row r="56" spans="8:8" ht="15.6">
      <c r="H56" s="10"/>
    </row>
    <row r="57" spans="8:8" ht="15.6">
      <c r="H57" s="10"/>
    </row>
    <row r="58" spans="8:8" ht="15.6">
      <c r="H58" s="10"/>
    </row>
    <row r="59" spans="8:8" ht="15.6">
      <c r="H59" s="10"/>
    </row>
    <row r="60" spans="8:8" ht="15.6">
      <c r="H60" s="10"/>
    </row>
    <row r="61" spans="8:8" ht="15.6">
      <c r="H61" s="10"/>
    </row>
    <row r="62" spans="8:8" ht="15.6">
      <c r="H62" s="10"/>
    </row>
    <row r="63" spans="8:8" ht="15.6">
      <c r="H63" s="10"/>
    </row>
    <row r="64" spans="8:8" ht="15.6">
      <c r="H64" s="10"/>
    </row>
    <row r="65" spans="8:8" ht="15.6">
      <c r="H65" s="10"/>
    </row>
    <row r="66" spans="8:8" ht="15.6">
      <c r="H66" s="10"/>
    </row>
    <row r="67" spans="8:8" ht="15.6">
      <c r="H67" s="10"/>
    </row>
  </sheetData>
  <mergeCells count="7">
    <mergeCell ref="B5:B7"/>
    <mergeCell ref="C5:C7"/>
    <mergeCell ref="D5:G5"/>
    <mergeCell ref="H5:H7"/>
    <mergeCell ref="D6:D7"/>
    <mergeCell ref="E6:F6"/>
    <mergeCell ref="G6:G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O25"/>
  <sheetViews>
    <sheetView workbookViewId="0">
      <pane xSplit="14916" topLeftCell="N1"/>
      <selection activeCell="L25" sqref="L25"/>
      <selection pane="topRight" activeCell="N1" sqref="N1"/>
    </sheetView>
  </sheetViews>
  <sheetFormatPr defaultRowHeight="13.8"/>
  <cols>
    <col min="1" max="1" width="8.88671875" style="19"/>
    <col min="2" max="2" width="18.109375" style="19" customWidth="1"/>
    <col min="3" max="3" width="17.5546875" style="19" customWidth="1"/>
    <col min="4" max="4" width="8.88671875" style="22"/>
    <col min="5" max="16384" width="8.88671875" style="19"/>
  </cols>
  <sheetData>
    <row r="1" spans="2:15">
      <c r="B1" s="19" t="s">
        <v>59</v>
      </c>
    </row>
    <row r="3" spans="2:15">
      <c r="B3" s="64" t="s">
        <v>1</v>
      </c>
      <c r="C3" s="63" t="s">
        <v>2</v>
      </c>
      <c r="D3" s="62" t="s">
        <v>60</v>
      </c>
      <c r="E3" s="66" t="s">
        <v>10</v>
      </c>
      <c r="F3" s="66"/>
      <c r="G3" s="66" t="s">
        <v>11</v>
      </c>
      <c r="H3" s="66" t="s">
        <v>12</v>
      </c>
      <c r="I3" s="66"/>
      <c r="J3" s="66" t="s">
        <v>13</v>
      </c>
      <c r="K3" s="66"/>
      <c r="L3" s="66" t="s">
        <v>14</v>
      </c>
      <c r="M3" s="63" t="s">
        <v>15</v>
      </c>
      <c r="N3" s="63"/>
    </row>
    <row r="4" spans="2:15">
      <c r="B4" s="64"/>
      <c r="C4" s="63"/>
      <c r="D4" s="62"/>
      <c r="E4" s="18" t="s">
        <v>16</v>
      </c>
      <c r="F4" s="18" t="s">
        <v>17</v>
      </c>
      <c r="G4" s="66"/>
      <c r="H4" s="6" t="s">
        <v>16</v>
      </c>
      <c r="I4" s="6" t="s">
        <v>17</v>
      </c>
      <c r="J4" s="6" t="s">
        <v>16</v>
      </c>
      <c r="K4" s="6" t="s">
        <v>17</v>
      </c>
      <c r="L4" s="66"/>
      <c r="M4" s="18" t="s">
        <v>16</v>
      </c>
      <c r="N4" s="18" t="s">
        <v>17</v>
      </c>
    </row>
    <row r="5" spans="2:15" ht="14.4" customHeight="1">
      <c r="B5" s="65" t="s">
        <v>59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2:15">
      <c r="B6" s="19" t="s">
        <v>57</v>
      </c>
      <c r="C6" s="20" t="s">
        <v>61</v>
      </c>
      <c r="D6" s="21">
        <v>30</v>
      </c>
      <c r="E6" s="21">
        <v>1005</v>
      </c>
      <c r="F6" s="21">
        <v>1344</v>
      </c>
      <c r="G6" s="23">
        <f>((E6-F6)/F6)*100</f>
        <v>-25.223214285714285</v>
      </c>
      <c r="H6" s="21">
        <v>15250</v>
      </c>
      <c r="I6" s="21">
        <v>33685</v>
      </c>
      <c r="J6" s="21">
        <v>35175</v>
      </c>
      <c r="K6" s="21">
        <v>47040</v>
      </c>
      <c r="L6" s="22">
        <f>((J6-H6)-(K6-I6))</f>
        <v>6570</v>
      </c>
      <c r="M6" s="24">
        <f>J6/H6</f>
        <v>2.3065573770491805</v>
      </c>
      <c r="N6" s="24">
        <f>K6/I6</f>
        <v>1.3964672702983525</v>
      </c>
      <c r="O6" s="22"/>
    </row>
    <row r="7" spans="2:15">
      <c r="B7" s="19" t="s">
        <v>29</v>
      </c>
      <c r="C7" s="20" t="s">
        <v>40</v>
      </c>
      <c r="D7" s="21">
        <v>15</v>
      </c>
      <c r="E7" s="26">
        <v>889</v>
      </c>
      <c r="F7" s="26">
        <v>747</v>
      </c>
      <c r="G7" s="26">
        <v>19</v>
      </c>
      <c r="H7" s="26">
        <v>11285</v>
      </c>
      <c r="I7" s="26">
        <v>11255</v>
      </c>
      <c r="J7" s="26">
        <v>24890</v>
      </c>
      <c r="K7" s="26">
        <v>20905</v>
      </c>
      <c r="L7" s="26">
        <v>3956</v>
      </c>
      <c r="M7" s="26">
        <v>2.21</v>
      </c>
      <c r="N7" s="26">
        <v>1.86</v>
      </c>
      <c r="O7" s="22"/>
    </row>
    <row r="8" spans="2:15">
      <c r="B8" s="19" t="s">
        <v>29</v>
      </c>
      <c r="C8" s="20" t="s">
        <v>62</v>
      </c>
      <c r="D8" s="21">
        <v>20</v>
      </c>
      <c r="E8" s="21">
        <v>994</v>
      </c>
      <c r="F8" s="21">
        <v>731</v>
      </c>
      <c r="G8" s="23">
        <f>((E8-F8)/F8)*100</f>
        <v>35.978112175102602</v>
      </c>
      <c r="H8" s="21">
        <v>17850</v>
      </c>
      <c r="I8" s="21">
        <v>16225</v>
      </c>
      <c r="J8" s="21">
        <v>27475</v>
      </c>
      <c r="K8" s="21">
        <v>20475</v>
      </c>
      <c r="L8" s="22">
        <f t="shared" ref="L8:L13" si="0">((J8-H8)-(K8-I8))</f>
        <v>5375</v>
      </c>
      <c r="M8" s="24">
        <f t="shared" ref="M8:M13" si="1">J8/H8</f>
        <v>1.5392156862745099</v>
      </c>
      <c r="N8" s="24">
        <f t="shared" ref="N8:N13" si="2">K8/I8</f>
        <v>1.2619414483821263</v>
      </c>
      <c r="O8" s="22"/>
    </row>
    <row r="9" spans="2:15">
      <c r="B9" s="19" t="s">
        <v>29</v>
      </c>
      <c r="C9" s="20" t="s">
        <v>63</v>
      </c>
      <c r="D9" s="21">
        <v>20</v>
      </c>
      <c r="E9" s="21">
        <v>773</v>
      </c>
      <c r="F9" s="21">
        <v>646</v>
      </c>
      <c r="G9" s="23">
        <f t="shared" ref="G9:G13" si="3">((E9-F9)/F9)*100</f>
        <v>19.659442724458202</v>
      </c>
      <c r="H9" s="21">
        <v>17674</v>
      </c>
      <c r="I9" s="21">
        <v>16456</v>
      </c>
      <c r="J9" s="21">
        <v>22417</v>
      </c>
      <c r="K9" s="21">
        <v>18734</v>
      </c>
      <c r="L9" s="22">
        <f t="shared" si="0"/>
        <v>2465</v>
      </c>
      <c r="M9" s="24">
        <f t="shared" si="1"/>
        <v>1.2683603032703405</v>
      </c>
      <c r="N9" s="24">
        <f t="shared" si="2"/>
        <v>1.1384297520661157</v>
      </c>
      <c r="O9" s="22"/>
    </row>
    <row r="10" spans="2:15">
      <c r="B10" s="19" t="s">
        <v>29</v>
      </c>
      <c r="C10" s="20" t="s">
        <v>64</v>
      </c>
      <c r="D10" s="21">
        <v>20</v>
      </c>
      <c r="E10" s="21">
        <v>880</v>
      </c>
      <c r="F10" s="21">
        <v>758</v>
      </c>
      <c r="G10" s="23">
        <f t="shared" si="3"/>
        <v>16.094986807387862</v>
      </c>
      <c r="H10" s="21">
        <v>16220</v>
      </c>
      <c r="I10" s="21">
        <v>17004</v>
      </c>
      <c r="J10" s="21">
        <v>25945</v>
      </c>
      <c r="K10" s="21">
        <v>22346</v>
      </c>
      <c r="L10" s="22">
        <f t="shared" si="0"/>
        <v>4383</v>
      </c>
      <c r="M10" s="24">
        <f t="shared" si="1"/>
        <v>1.5995684340320593</v>
      </c>
      <c r="N10" s="24">
        <f t="shared" si="2"/>
        <v>1.3141613737944013</v>
      </c>
      <c r="O10" s="22"/>
    </row>
    <row r="11" spans="2:15">
      <c r="B11" s="19" t="s">
        <v>29</v>
      </c>
      <c r="C11" s="20" t="s">
        <v>65</v>
      </c>
      <c r="D11" s="21">
        <v>20</v>
      </c>
      <c r="E11" s="21">
        <v>1092</v>
      </c>
      <c r="F11" s="21">
        <v>901</v>
      </c>
      <c r="G11" s="23">
        <f t="shared" si="3"/>
        <v>21.198668146503884</v>
      </c>
      <c r="H11" s="21">
        <v>16153</v>
      </c>
      <c r="I11" s="21">
        <v>17108</v>
      </c>
      <c r="J11" s="21">
        <v>29767</v>
      </c>
      <c r="K11" s="21">
        <v>24551</v>
      </c>
      <c r="L11" s="22">
        <f t="shared" si="0"/>
        <v>6171</v>
      </c>
      <c r="M11" s="24">
        <f t="shared" si="1"/>
        <v>1.8428155760539837</v>
      </c>
      <c r="N11" s="24">
        <f t="shared" si="2"/>
        <v>1.4350596212298341</v>
      </c>
      <c r="O11" s="22"/>
    </row>
    <row r="12" spans="2:15">
      <c r="B12" s="19" t="s">
        <v>29</v>
      </c>
      <c r="C12" s="20" t="s">
        <v>66</v>
      </c>
      <c r="D12" s="21">
        <v>20</v>
      </c>
      <c r="E12" s="21">
        <v>1131</v>
      </c>
      <c r="F12" s="21">
        <v>963</v>
      </c>
      <c r="G12" s="23">
        <f t="shared" si="3"/>
        <v>17.445482866043612</v>
      </c>
      <c r="H12" s="21">
        <v>14250</v>
      </c>
      <c r="I12" s="21">
        <v>13640</v>
      </c>
      <c r="J12" s="21">
        <v>27710</v>
      </c>
      <c r="K12" s="21">
        <v>23580</v>
      </c>
      <c r="L12" s="22">
        <f t="shared" si="0"/>
        <v>3520</v>
      </c>
      <c r="M12" s="24">
        <f t="shared" si="1"/>
        <v>1.9445614035087719</v>
      </c>
      <c r="N12" s="24">
        <f t="shared" si="2"/>
        <v>1.7287390029325513</v>
      </c>
      <c r="O12" s="22"/>
    </row>
    <row r="13" spans="2:15">
      <c r="B13" s="19" t="s">
        <v>29</v>
      </c>
      <c r="C13" s="20" t="s">
        <v>67</v>
      </c>
      <c r="D13" s="21">
        <v>20</v>
      </c>
      <c r="E13" s="21">
        <v>652</v>
      </c>
      <c r="F13" s="21">
        <v>578</v>
      </c>
      <c r="G13" s="23">
        <f t="shared" si="3"/>
        <v>12.802768166089965</v>
      </c>
      <c r="H13" s="21">
        <v>16566</v>
      </c>
      <c r="I13" s="21">
        <v>15514</v>
      </c>
      <c r="J13" s="21">
        <v>17856</v>
      </c>
      <c r="K13" s="21">
        <v>15843</v>
      </c>
      <c r="L13" s="22">
        <f t="shared" si="0"/>
        <v>961</v>
      </c>
      <c r="M13" s="24">
        <f t="shared" si="1"/>
        <v>1.0778703368344802</v>
      </c>
      <c r="N13" s="24">
        <f t="shared" si="2"/>
        <v>1.0212066520562073</v>
      </c>
      <c r="O13" s="22"/>
    </row>
    <row r="14" spans="2:15">
      <c r="B14" s="19" t="s">
        <v>31</v>
      </c>
      <c r="C14" s="19" t="s">
        <v>32</v>
      </c>
      <c r="D14" s="22">
        <v>21</v>
      </c>
      <c r="E14" s="26">
        <v>1007</v>
      </c>
      <c r="F14" s="26">
        <v>854</v>
      </c>
      <c r="G14" s="26">
        <v>18</v>
      </c>
      <c r="H14" s="26">
        <v>15725</v>
      </c>
      <c r="I14" s="26">
        <v>17830</v>
      </c>
      <c r="J14" s="26">
        <v>38758</v>
      </c>
      <c r="K14" s="26">
        <v>36774</v>
      </c>
      <c r="L14" s="26">
        <v>4089</v>
      </c>
      <c r="M14" s="26">
        <v>2.46</v>
      </c>
      <c r="N14" s="26">
        <v>2.06</v>
      </c>
      <c r="O14" s="22"/>
    </row>
    <row r="15" spans="2:15">
      <c r="B15" s="19" t="s">
        <v>27</v>
      </c>
      <c r="C15" s="19" t="s">
        <v>28</v>
      </c>
      <c r="D15" s="22">
        <v>18</v>
      </c>
      <c r="E15" s="26">
        <v>969</v>
      </c>
      <c r="F15" s="26">
        <v>877</v>
      </c>
      <c r="G15" s="26">
        <v>10</v>
      </c>
      <c r="H15" s="26">
        <v>18423</v>
      </c>
      <c r="I15" s="26">
        <v>17232</v>
      </c>
      <c r="J15" s="26">
        <v>29570</v>
      </c>
      <c r="K15" s="26">
        <v>25433</v>
      </c>
      <c r="L15" s="26">
        <v>2946</v>
      </c>
      <c r="M15" s="26">
        <v>1.61</v>
      </c>
      <c r="N15" s="26">
        <v>1.48</v>
      </c>
      <c r="O15" s="22"/>
    </row>
    <row r="16" spans="2:15">
      <c r="B16" s="19" t="s">
        <v>27</v>
      </c>
      <c r="C16" s="19" t="s">
        <v>28</v>
      </c>
      <c r="D16" s="22">
        <v>7</v>
      </c>
      <c r="E16" s="26">
        <v>1072</v>
      </c>
      <c r="F16" s="26">
        <v>909</v>
      </c>
      <c r="G16" s="26">
        <v>18</v>
      </c>
      <c r="H16" s="26">
        <v>18776</v>
      </c>
      <c r="I16" s="26">
        <v>17995</v>
      </c>
      <c r="J16" s="26">
        <v>31086</v>
      </c>
      <c r="K16" s="26">
        <v>26365</v>
      </c>
      <c r="L16" s="26">
        <v>3941</v>
      </c>
      <c r="M16" s="26">
        <v>1.66</v>
      </c>
      <c r="N16" s="26">
        <v>1.47</v>
      </c>
    </row>
    <row r="17" spans="2:14">
      <c r="B17" s="19" t="s">
        <v>27</v>
      </c>
      <c r="C17" s="19" t="s">
        <v>35</v>
      </c>
      <c r="D17" s="22">
        <v>30</v>
      </c>
      <c r="E17" s="26">
        <v>882</v>
      </c>
      <c r="F17" s="26">
        <v>665</v>
      </c>
      <c r="G17" s="26">
        <v>33</v>
      </c>
      <c r="H17" s="26">
        <v>13000</v>
      </c>
      <c r="I17" s="26">
        <v>11000</v>
      </c>
      <c r="J17" s="26">
        <v>35285</v>
      </c>
      <c r="K17" s="26">
        <v>26609</v>
      </c>
      <c r="L17" s="26">
        <v>6676</v>
      </c>
      <c r="M17" s="26">
        <v>2.71</v>
      </c>
      <c r="N17" s="26">
        <v>2.42</v>
      </c>
    </row>
    <row r="18" spans="2:14">
      <c r="B18" s="19" t="s">
        <v>27</v>
      </c>
      <c r="C18" s="19" t="s">
        <v>42</v>
      </c>
      <c r="D18" s="22">
        <v>4</v>
      </c>
      <c r="E18" s="26">
        <v>613</v>
      </c>
      <c r="F18" s="26">
        <v>457</v>
      </c>
      <c r="G18" s="26">
        <v>34</v>
      </c>
      <c r="H18" s="26">
        <v>18447</v>
      </c>
      <c r="I18" s="26">
        <v>16890</v>
      </c>
      <c r="J18" s="26">
        <v>17150</v>
      </c>
      <c r="K18" s="26">
        <v>12700</v>
      </c>
      <c r="L18" s="26">
        <v>2893</v>
      </c>
      <c r="M18" s="28">
        <v>0.93</v>
      </c>
      <c r="N18" s="26">
        <v>0.75</v>
      </c>
    </row>
    <row r="19" spans="2:14">
      <c r="D19" s="22">
        <v>1</v>
      </c>
      <c r="E19" s="26">
        <v>1125</v>
      </c>
      <c r="F19" s="26">
        <v>875</v>
      </c>
      <c r="G19" s="26">
        <v>29</v>
      </c>
      <c r="H19" s="26">
        <v>20763</v>
      </c>
      <c r="I19" s="26">
        <v>19363</v>
      </c>
      <c r="J19" s="26">
        <v>31500</v>
      </c>
      <c r="K19" s="26">
        <v>24500</v>
      </c>
      <c r="L19" s="26">
        <v>5600</v>
      </c>
      <c r="M19" s="28">
        <v>1.52</v>
      </c>
      <c r="N19" s="26">
        <v>1.27</v>
      </c>
    </row>
    <row r="20" spans="2:14">
      <c r="D20" s="22">
        <v>1</v>
      </c>
      <c r="E20" s="26">
        <v>725</v>
      </c>
      <c r="F20" s="26">
        <v>525</v>
      </c>
      <c r="G20" s="26">
        <v>38</v>
      </c>
      <c r="H20" s="26">
        <v>18088</v>
      </c>
      <c r="I20" s="26">
        <v>16488</v>
      </c>
      <c r="J20" s="26">
        <v>20300</v>
      </c>
      <c r="K20" s="26">
        <v>14700</v>
      </c>
      <c r="L20" s="26">
        <v>4000</v>
      </c>
      <c r="M20" s="28">
        <v>1.1200000000000001</v>
      </c>
      <c r="N20" s="26">
        <v>0.89</v>
      </c>
    </row>
    <row r="21" spans="2:14">
      <c r="D21" s="22">
        <v>3</v>
      </c>
      <c r="E21" s="26">
        <v>467</v>
      </c>
      <c r="F21" s="26">
        <v>317</v>
      </c>
      <c r="G21" s="26">
        <v>47</v>
      </c>
      <c r="H21" s="26">
        <v>16978</v>
      </c>
      <c r="I21" s="26">
        <v>15173</v>
      </c>
      <c r="J21" s="26">
        <v>14233</v>
      </c>
      <c r="K21" s="26">
        <v>11967</v>
      </c>
      <c r="L21" s="26">
        <v>462</v>
      </c>
      <c r="M21" s="28">
        <v>0.84</v>
      </c>
      <c r="N21" s="26">
        <v>0.79</v>
      </c>
    </row>
    <row r="22" spans="2:14">
      <c r="B22" s="19" t="s">
        <v>27</v>
      </c>
      <c r="C22" s="19" t="s">
        <v>33</v>
      </c>
      <c r="D22" s="22">
        <v>30</v>
      </c>
      <c r="E22" s="26">
        <v>663</v>
      </c>
      <c r="F22" s="26">
        <v>559</v>
      </c>
      <c r="G22" s="26">
        <v>19</v>
      </c>
      <c r="H22" s="26">
        <v>18029</v>
      </c>
      <c r="I22" s="26">
        <v>14612</v>
      </c>
      <c r="J22" s="26">
        <v>18998</v>
      </c>
      <c r="K22" s="26">
        <v>16009</v>
      </c>
      <c r="L22" s="26">
        <v>-427</v>
      </c>
      <c r="M22" s="26">
        <v>1.05</v>
      </c>
      <c r="N22" s="26">
        <v>1.1000000000000001</v>
      </c>
    </row>
    <row r="23" spans="2:14">
      <c r="B23" s="19" t="s">
        <v>38</v>
      </c>
      <c r="C23" s="19" t="s">
        <v>39</v>
      </c>
      <c r="D23" s="22">
        <v>40</v>
      </c>
      <c r="E23" s="26">
        <v>1079</v>
      </c>
      <c r="F23" s="26">
        <v>853</v>
      </c>
      <c r="G23" s="26">
        <v>27</v>
      </c>
      <c r="H23" s="26">
        <v>17011</v>
      </c>
      <c r="I23" s="26">
        <v>16847</v>
      </c>
      <c r="J23" s="26">
        <v>31291</v>
      </c>
      <c r="K23" s="26">
        <v>24730</v>
      </c>
      <c r="L23" s="26">
        <v>6398</v>
      </c>
      <c r="M23" s="26">
        <v>1.84</v>
      </c>
      <c r="N23" s="26">
        <v>1.47</v>
      </c>
    </row>
    <row r="24" spans="2:14">
      <c r="B24" s="19" t="s">
        <v>45</v>
      </c>
      <c r="C24" s="19" t="s">
        <v>69</v>
      </c>
      <c r="D24" s="22">
        <v>2</v>
      </c>
      <c r="E24" s="26">
        <v>1025</v>
      </c>
      <c r="F24" s="26">
        <v>420</v>
      </c>
      <c r="G24" s="26">
        <v>144</v>
      </c>
      <c r="H24" s="26">
        <v>13651</v>
      </c>
      <c r="I24" s="26">
        <v>12753</v>
      </c>
      <c r="J24" s="26">
        <v>25625</v>
      </c>
      <c r="K24" s="26">
        <v>14700</v>
      </c>
      <c r="L24" s="26">
        <v>10027</v>
      </c>
      <c r="M24" s="26">
        <v>1.88</v>
      </c>
      <c r="N24" s="26">
        <v>1.1499999999999999</v>
      </c>
    </row>
    <row r="25" spans="2:14">
      <c r="D25" s="37">
        <f>SUM(D6:D24)</f>
        <v>322</v>
      </c>
      <c r="E25" s="43">
        <v>923</v>
      </c>
      <c r="F25" s="43">
        <v>804</v>
      </c>
      <c r="G25" s="34">
        <f t="shared" ref="G25" si="4">((E25-F25)/F25)*100</f>
        <v>14.800995024875622</v>
      </c>
      <c r="H25" s="43">
        <v>16138</v>
      </c>
      <c r="I25" s="43">
        <v>17160</v>
      </c>
      <c r="J25" s="43">
        <v>28293</v>
      </c>
      <c r="K25" s="43">
        <v>25071</v>
      </c>
      <c r="L25" s="34">
        <f t="shared" ref="L25" si="5">((J25-H25)-(K25-I25))</f>
        <v>4244</v>
      </c>
      <c r="M25" s="35">
        <f t="shared" ref="M25:N25" si="6">(J25/H25)</f>
        <v>1.7531912256785227</v>
      </c>
      <c r="N25" s="35">
        <f t="shared" si="6"/>
        <v>1.4610139860139859</v>
      </c>
    </row>
  </sheetData>
  <mergeCells count="10">
    <mergeCell ref="D3:D4"/>
    <mergeCell ref="C3:C4"/>
    <mergeCell ref="B3:B4"/>
    <mergeCell ref="B5:N5"/>
    <mergeCell ref="L3:L4"/>
    <mergeCell ref="M3:N3"/>
    <mergeCell ref="E3:F3"/>
    <mergeCell ref="G3:G4"/>
    <mergeCell ref="H3:I3"/>
    <mergeCell ref="J3:K3"/>
  </mergeCells>
  <pageMargins left="0" right="0" top="0.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17"/>
  <sheetViews>
    <sheetView tabSelected="1" workbookViewId="0">
      <selection activeCell="F17" sqref="F17"/>
    </sheetView>
  </sheetViews>
  <sheetFormatPr defaultRowHeight="13.8"/>
  <cols>
    <col min="1" max="1" width="8.88671875" style="4"/>
    <col min="2" max="2" width="15.6640625" style="4" customWidth="1"/>
    <col min="3" max="3" width="12" style="4" customWidth="1"/>
    <col min="4" max="16384" width="8.88671875" style="4"/>
  </cols>
  <sheetData>
    <row r="1" spans="2:14">
      <c r="B1" s="4" t="s">
        <v>68</v>
      </c>
    </row>
    <row r="2" spans="2:14">
      <c r="B2" s="64" t="s">
        <v>1</v>
      </c>
      <c r="C2" s="63" t="s">
        <v>2</v>
      </c>
      <c r="D2" s="62" t="s">
        <v>60</v>
      </c>
      <c r="E2" s="66" t="s">
        <v>10</v>
      </c>
      <c r="F2" s="66"/>
      <c r="G2" s="66" t="s">
        <v>11</v>
      </c>
      <c r="H2" s="66" t="s">
        <v>12</v>
      </c>
      <c r="I2" s="66"/>
      <c r="J2" s="66" t="s">
        <v>13</v>
      </c>
      <c r="K2" s="66"/>
      <c r="L2" s="66" t="s">
        <v>14</v>
      </c>
      <c r="M2" s="63" t="s">
        <v>15</v>
      </c>
      <c r="N2" s="63"/>
    </row>
    <row r="3" spans="2:14">
      <c r="B3" s="64"/>
      <c r="C3" s="63"/>
      <c r="D3" s="62"/>
      <c r="E3" s="18" t="s">
        <v>16</v>
      </c>
      <c r="F3" s="18" t="s">
        <v>17</v>
      </c>
      <c r="G3" s="66"/>
      <c r="H3" s="6" t="s">
        <v>16</v>
      </c>
      <c r="I3" s="6" t="s">
        <v>17</v>
      </c>
      <c r="J3" s="6" t="s">
        <v>16</v>
      </c>
      <c r="K3" s="6" t="s">
        <v>17</v>
      </c>
      <c r="L3" s="66"/>
      <c r="M3" s="18" t="s">
        <v>16</v>
      </c>
      <c r="N3" s="18" t="s">
        <v>17</v>
      </c>
    </row>
    <row r="4" spans="2:14">
      <c r="B4" s="65" t="s">
        <v>68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2:14">
      <c r="B5" s="27" t="s">
        <v>44</v>
      </c>
      <c r="C5" s="27" t="s">
        <v>41</v>
      </c>
      <c r="D5" s="25">
        <v>15</v>
      </c>
      <c r="E5" s="25">
        <v>815</v>
      </c>
      <c r="F5" s="25">
        <v>650</v>
      </c>
      <c r="G5" s="25">
        <v>25</v>
      </c>
      <c r="H5" s="25">
        <v>13154</v>
      </c>
      <c r="I5" s="25">
        <v>11396</v>
      </c>
      <c r="J5" s="25">
        <v>28861</v>
      </c>
      <c r="K5" s="25">
        <v>22750</v>
      </c>
      <c r="L5" s="25">
        <v>4353</v>
      </c>
      <c r="M5" s="25">
        <v>2.19</v>
      </c>
      <c r="N5" s="29">
        <v>2</v>
      </c>
    </row>
    <row r="6" spans="2:14">
      <c r="B6" s="4" t="s">
        <v>27</v>
      </c>
      <c r="C6" s="4" t="s">
        <v>28</v>
      </c>
      <c r="D6" s="22">
        <v>5</v>
      </c>
      <c r="E6" s="26">
        <v>1340</v>
      </c>
      <c r="F6" s="26">
        <v>1168</v>
      </c>
      <c r="G6" s="26">
        <v>15</v>
      </c>
      <c r="H6" s="26">
        <v>20215</v>
      </c>
      <c r="I6" s="26">
        <v>18853</v>
      </c>
      <c r="J6" s="26">
        <v>38860</v>
      </c>
      <c r="K6" s="26">
        <v>33872</v>
      </c>
      <c r="L6" s="26">
        <v>3626</v>
      </c>
      <c r="M6" s="26">
        <v>1.92</v>
      </c>
      <c r="N6" s="28">
        <v>1.8</v>
      </c>
    </row>
    <row r="7" spans="2:14">
      <c r="B7" s="4" t="s">
        <v>27</v>
      </c>
      <c r="C7" s="4" t="s">
        <v>34</v>
      </c>
      <c r="D7" s="22">
        <v>30</v>
      </c>
      <c r="E7" s="26">
        <v>993</v>
      </c>
      <c r="F7" s="26">
        <v>684</v>
      </c>
      <c r="G7" s="26">
        <v>45</v>
      </c>
      <c r="H7" s="26">
        <v>15616</v>
      </c>
      <c r="I7" s="26">
        <v>11873</v>
      </c>
      <c r="J7" s="26">
        <v>32274</v>
      </c>
      <c r="K7" s="26">
        <v>22235</v>
      </c>
      <c r="L7" s="26">
        <v>6296</v>
      </c>
      <c r="M7" s="26">
        <v>2.0699999999999998</v>
      </c>
      <c r="N7" s="26">
        <v>1.86</v>
      </c>
    </row>
    <row r="8" spans="2:14">
      <c r="B8" s="4" t="s">
        <v>27</v>
      </c>
      <c r="C8" s="4" t="s">
        <v>42</v>
      </c>
      <c r="D8" s="22">
        <v>2</v>
      </c>
      <c r="E8" s="26">
        <v>1813</v>
      </c>
      <c r="F8" s="26">
        <v>1263</v>
      </c>
      <c r="G8" s="26">
        <v>44</v>
      </c>
      <c r="H8" s="26">
        <v>26595</v>
      </c>
      <c r="I8" s="26">
        <v>24883</v>
      </c>
      <c r="J8" s="26">
        <v>50750</v>
      </c>
      <c r="K8" s="26">
        <v>35350</v>
      </c>
      <c r="L8" s="26">
        <v>13688</v>
      </c>
      <c r="M8" s="26">
        <v>1.91</v>
      </c>
      <c r="N8" s="26">
        <v>1.42</v>
      </c>
    </row>
    <row r="9" spans="2:14">
      <c r="D9" s="22">
        <v>1</v>
      </c>
      <c r="E9" s="26">
        <v>1750</v>
      </c>
      <c r="F9" s="26">
        <v>1400</v>
      </c>
      <c r="G9" s="26">
        <v>25</v>
      </c>
      <c r="H9" s="26">
        <v>32365</v>
      </c>
      <c r="I9" s="26">
        <v>31020</v>
      </c>
      <c r="J9" s="26">
        <v>49000</v>
      </c>
      <c r="K9" s="26">
        <v>39200</v>
      </c>
      <c r="L9" s="26">
        <v>8455</v>
      </c>
      <c r="M9" s="26">
        <v>1.51</v>
      </c>
      <c r="N9" s="26">
        <v>1.26</v>
      </c>
    </row>
    <row r="10" spans="2:14">
      <c r="D10" s="22">
        <v>4</v>
      </c>
      <c r="E10" s="26">
        <v>969</v>
      </c>
      <c r="F10" s="26">
        <v>763</v>
      </c>
      <c r="G10" s="26">
        <v>27</v>
      </c>
      <c r="H10" s="26">
        <v>21931</v>
      </c>
      <c r="I10" s="26">
        <v>18396</v>
      </c>
      <c r="J10" s="26">
        <v>27125</v>
      </c>
      <c r="K10" s="26">
        <v>21350</v>
      </c>
      <c r="L10" s="26">
        <v>2240</v>
      </c>
      <c r="M10" s="26">
        <v>1.24</v>
      </c>
      <c r="N10" s="26">
        <v>1.1599999999999999</v>
      </c>
    </row>
    <row r="11" spans="2:14">
      <c r="B11" s="4" t="s">
        <v>45</v>
      </c>
      <c r="C11" s="4" t="s">
        <v>36</v>
      </c>
      <c r="D11" s="25">
        <v>41</v>
      </c>
      <c r="E11" s="26">
        <v>846</v>
      </c>
      <c r="F11" s="26">
        <v>449</v>
      </c>
      <c r="G11" s="26">
        <v>88</v>
      </c>
      <c r="H11" s="26">
        <v>19418</v>
      </c>
      <c r="I11" s="26">
        <v>14513</v>
      </c>
      <c r="J11" s="26">
        <v>39121</v>
      </c>
      <c r="K11" s="26">
        <v>20711</v>
      </c>
      <c r="L11" s="26">
        <v>13506</v>
      </c>
      <c r="M11" s="26">
        <v>2.0099999999999998</v>
      </c>
      <c r="N11" s="26">
        <v>1.43</v>
      </c>
    </row>
    <row r="12" spans="2:14">
      <c r="C12" s="4" t="s">
        <v>43</v>
      </c>
      <c r="D12" s="25">
        <v>5</v>
      </c>
      <c r="E12" s="25">
        <v>1051</v>
      </c>
      <c r="F12" s="25">
        <v>1040</v>
      </c>
      <c r="G12" s="25">
        <v>-39</v>
      </c>
      <c r="H12" s="25">
        <v>11101</v>
      </c>
      <c r="I12" s="25">
        <v>16724</v>
      </c>
      <c r="J12" s="25">
        <v>26275</v>
      </c>
      <c r="K12" s="25">
        <v>26190</v>
      </c>
      <c r="L12" s="25">
        <v>5258</v>
      </c>
      <c r="M12" s="25">
        <v>2.37</v>
      </c>
      <c r="N12" s="25">
        <v>1.61</v>
      </c>
    </row>
    <row r="13" spans="2:14">
      <c r="D13" s="25">
        <v>3</v>
      </c>
      <c r="E13" s="25">
        <v>1010</v>
      </c>
      <c r="F13" s="25">
        <v>390</v>
      </c>
      <c r="G13" s="25">
        <v>159</v>
      </c>
      <c r="H13" s="25">
        <v>13768</v>
      </c>
      <c r="I13" s="25">
        <v>12936</v>
      </c>
      <c r="J13" s="25">
        <v>25250</v>
      </c>
      <c r="K13" s="25">
        <v>13650</v>
      </c>
      <c r="L13" s="25">
        <v>10768</v>
      </c>
      <c r="M13" s="25">
        <v>1.83</v>
      </c>
      <c r="N13" s="25">
        <v>1.06</v>
      </c>
    </row>
    <row r="14" spans="2:14">
      <c r="D14" s="36">
        <f>SUM(D5:D13)</f>
        <v>106</v>
      </c>
      <c r="E14" s="36">
        <v>953</v>
      </c>
      <c r="F14" s="36">
        <v>673</v>
      </c>
      <c r="G14" s="38">
        <f>((E14-F14)/F14)*100</f>
        <v>41.60475482912333</v>
      </c>
      <c r="H14" s="36">
        <v>17293</v>
      </c>
      <c r="I14" s="36">
        <v>14066</v>
      </c>
      <c r="J14" s="36">
        <v>34580</v>
      </c>
      <c r="K14" s="36">
        <v>22525</v>
      </c>
      <c r="L14" s="34">
        <f t="shared" ref="L14" si="0">((J14-H14)-(K14-I14))</f>
        <v>8828</v>
      </c>
      <c r="M14" s="35">
        <f t="shared" ref="M14:N14" si="1">(J14/H14)</f>
        <v>1.9996530388018274</v>
      </c>
      <c r="N14" s="35">
        <f t="shared" si="1"/>
        <v>1.6013792122849424</v>
      </c>
    </row>
    <row r="17" spans="8:10">
      <c r="H17" s="38">
        <f>((H14-I14)/I14)*100</f>
        <v>22.941845585098818</v>
      </c>
      <c r="J17" s="38">
        <f>((J14-K14)/K14)*100</f>
        <v>53.51831298557159</v>
      </c>
    </row>
  </sheetData>
  <mergeCells count="10">
    <mergeCell ref="L2:L3"/>
    <mergeCell ref="M2:N2"/>
    <mergeCell ref="B4:N4"/>
    <mergeCell ref="B2:B3"/>
    <mergeCell ref="C2:C3"/>
    <mergeCell ref="D2:D3"/>
    <mergeCell ref="E2:F2"/>
    <mergeCell ref="G2:G3"/>
    <mergeCell ref="H2:I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K23"/>
  <sheetViews>
    <sheetView topLeftCell="A4" workbookViewId="0">
      <selection activeCell="D19" sqref="D19"/>
    </sheetView>
  </sheetViews>
  <sheetFormatPr defaultRowHeight="14.4"/>
  <cols>
    <col min="2" max="2" width="14.33203125" customWidth="1"/>
    <col min="9" max="9" width="10.44140625" customWidth="1"/>
  </cols>
  <sheetData>
    <row r="3" spans="2:11" ht="30" customHeight="1">
      <c r="B3" s="68" t="s">
        <v>1</v>
      </c>
      <c r="C3" s="67" t="s">
        <v>18</v>
      </c>
      <c r="D3" s="67" t="s">
        <v>19</v>
      </c>
      <c r="E3" s="67"/>
      <c r="F3" s="67" t="s">
        <v>20</v>
      </c>
      <c r="G3" s="67" t="s">
        <v>21</v>
      </c>
      <c r="H3" s="67" t="s">
        <v>22</v>
      </c>
      <c r="I3" s="67" t="s">
        <v>23</v>
      </c>
      <c r="J3" s="67" t="s">
        <v>24</v>
      </c>
      <c r="K3" s="67"/>
    </row>
    <row r="4" spans="2:11">
      <c r="B4" s="68"/>
      <c r="C4" s="67"/>
      <c r="D4" s="7" t="s">
        <v>16</v>
      </c>
      <c r="E4" s="7" t="s">
        <v>17</v>
      </c>
      <c r="F4" s="67"/>
      <c r="G4" s="67"/>
      <c r="H4" s="67"/>
      <c r="I4" s="67"/>
      <c r="J4" s="7" t="s">
        <v>25</v>
      </c>
      <c r="K4" s="7" t="s">
        <v>26</v>
      </c>
    </row>
    <row r="5" spans="2:11" ht="15.6">
      <c r="B5" s="50" t="s">
        <v>44</v>
      </c>
      <c r="C5" s="13">
        <v>15</v>
      </c>
      <c r="D5" s="13">
        <v>815</v>
      </c>
      <c r="E5" s="13">
        <v>650</v>
      </c>
      <c r="F5" s="51">
        <f>((D5-E5)/E5)*100</f>
        <v>25.384615384615383</v>
      </c>
      <c r="G5" s="52">
        <v>200</v>
      </c>
      <c r="H5" s="48">
        <f t="shared" ref="H5:H12" si="0">((D5-G5)/G5)*100</f>
        <v>307.5</v>
      </c>
      <c r="I5" s="53">
        <v>0.1</v>
      </c>
      <c r="J5" s="49">
        <f t="shared" ref="J5" si="1">I5+((I5*F5)/100)</f>
        <v>0.1253846153846154</v>
      </c>
      <c r="K5" s="49">
        <f t="shared" ref="K5" si="2">I5+((I5*H5)/100)</f>
        <v>0.40749999999999997</v>
      </c>
    </row>
    <row r="6" spans="2:11" ht="15.6">
      <c r="B6" s="50" t="s">
        <v>57</v>
      </c>
      <c r="C6" s="54">
        <v>30</v>
      </c>
      <c r="D6" s="54">
        <v>1005</v>
      </c>
      <c r="E6" s="54">
        <v>1344</v>
      </c>
      <c r="F6" s="51">
        <f t="shared" ref="F6:F12" si="3">((D6-E6)/E6)*100</f>
        <v>-25.223214285714285</v>
      </c>
      <c r="G6" s="52">
        <v>200</v>
      </c>
      <c r="H6" s="48">
        <f t="shared" si="0"/>
        <v>402.50000000000006</v>
      </c>
      <c r="I6" s="53">
        <v>3</v>
      </c>
      <c r="J6" s="49">
        <f t="shared" ref="J6:J12" si="4">I6+((I6*F6)/100)</f>
        <v>2.2433035714285712</v>
      </c>
      <c r="K6" s="49">
        <f t="shared" ref="K6:K12" si="5">I6+((I6*H6)/100)</f>
        <v>15.075000000000003</v>
      </c>
    </row>
    <row r="7" spans="2:11" ht="15.6">
      <c r="B7" s="50" t="s">
        <v>31</v>
      </c>
      <c r="C7" s="13">
        <v>22</v>
      </c>
      <c r="D7" s="55">
        <v>1007</v>
      </c>
      <c r="E7" s="55">
        <v>854</v>
      </c>
      <c r="F7" s="51">
        <f t="shared" si="3"/>
        <v>17.915690866510538</v>
      </c>
      <c r="G7" s="52">
        <v>724</v>
      </c>
      <c r="H7" s="48">
        <f t="shared" si="0"/>
        <v>39.088397790055247</v>
      </c>
      <c r="I7" s="53">
        <v>21</v>
      </c>
      <c r="J7" s="49">
        <f t="shared" si="4"/>
        <v>24.762295081967213</v>
      </c>
      <c r="K7" s="49">
        <f t="shared" si="5"/>
        <v>29.208563535911601</v>
      </c>
    </row>
    <row r="8" spans="2:11" ht="15.6">
      <c r="B8" s="50" t="s">
        <v>27</v>
      </c>
      <c r="C8" s="52">
        <v>136</v>
      </c>
      <c r="D8" s="52">
        <v>902</v>
      </c>
      <c r="E8" s="52">
        <v>709</v>
      </c>
      <c r="F8" s="51">
        <f t="shared" si="3"/>
        <v>27.221438645980257</v>
      </c>
      <c r="G8" s="52">
        <v>390</v>
      </c>
      <c r="H8" s="48">
        <f t="shared" si="0"/>
        <v>131.28205128205127</v>
      </c>
      <c r="I8" s="53">
        <v>48.9</v>
      </c>
      <c r="J8" s="49">
        <f t="shared" si="4"/>
        <v>62.211283497884345</v>
      </c>
      <c r="K8" s="49">
        <f t="shared" si="5"/>
        <v>113.09692307692308</v>
      </c>
    </row>
    <row r="9" spans="2:11" ht="15.6">
      <c r="B9" s="50" t="s">
        <v>29</v>
      </c>
      <c r="C9" s="52">
        <v>135</v>
      </c>
      <c r="D9" s="52">
        <v>917</v>
      </c>
      <c r="E9" s="52">
        <v>761</v>
      </c>
      <c r="F9" s="51">
        <f t="shared" si="3"/>
        <v>20.49934296977661</v>
      </c>
      <c r="G9" s="52">
        <v>515</v>
      </c>
      <c r="H9" s="48">
        <f t="shared" si="0"/>
        <v>78.05825242718447</v>
      </c>
      <c r="I9" s="53">
        <v>17</v>
      </c>
      <c r="J9" s="49">
        <f t="shared" si="4"/>
        <v>20.484888304862025</v>
      </c>
      <c r="K9" s="49">
        <f t="shared" si="5"/>
        <v>30.269902912621362</v>
      </c>
    </row>
    <row r="10" spans="2:11" ht="15.6">
      <c r="B10" s="50" t="s">
        <v>38</v>
      </c>
      <c r="C10" s="52">
        <v>40</v>
      </c>
      <c r="D10" s="55">
        <v>1079</v>
      </c>
      <c r="E10" s="55">
        <v>853</v>
      </c>
      <c r="F10" s="51">
        <f t="shared" si="3"/>
        <v>26.494724501758498</v>
      </c>
      <c r="G10" s="52">
        <v>810</v>
      </c>
      <c r="H10" s="48">
        <f t="shared" si="0"/>
        <v>33.209876543209873</v>
      </c>
      <c r="I10" s="53">
        <v>3</v>
      </c>
      <c r="J10" s="49">
        <f t="shared" si="4"/>
        <v>3.794841735052755</v>
      </c>
      <c r="K10" s="49">
        <f t="shared" si="5"/>
        <v>3.996296296296296</v>
      </c>
    </row>
    <row r="11" spans="2:11" ht="15.6">
      <c r="B11" s="50" t="s">
        <v>45</v>
      </c>
      <c r="C11" s="52">
        <v>50</v>
      </c>
      <c r="D11" s="55">
        <v>877</v>
      </c>
      <c r="E11" s="55">
        <v>570</v>
      </c>
      <c r="F11" s="51">
        <f t="shared" si="3"/>
        <v>53.859649122807021</v>
      </c>
      <c r="G11" s="52"/>
      <c r="H11" s="48" t="e">
        <f t="shared" si="0"/>
        <v>#DIV/0!</v>
      </c>
      <c r="I11" s="53"/>
      <c r="J11" s="49">
        <f t="shared" si="4"/>
        <v>0</v>
      </c>
      <c r="K11" s="49" t="e">
        <f t="shared" si="5"/>
        <v>#DIV/0!</v>
      </c>
    </row>
    <row r="12" spans="2:11" ht="15.6">
      <c r="B12" s="50" t="s">
        <v>72</v>
      </c>
      <c r="C12" s="52">
        <v>427</v>
      </c>
      <c r="D12" s="52">
        <v>920</v>
      </c>
      <c r="E12" s="52">
        <v>765</v>
      </c>
      <c r="F12" s="51">
        <f t="shared" si="3"/>
        <v>20.261437908496731</v>
      </c>
      <c r="G12" s="52">
        <v>457</v>
      </c>
      <c r="H12" s="48">
        <f t="shared" si="0"/>
        <v>101.3129102844639</v>
      </c>
      <c r="I12" s="53">
        <v>96.4</v>
      </c>
      <c r="J12" s="49">
        <f t="shared" si="4"/>
        <v>115.93202614379085</v>
      </c>
      <c r="K12" s="49">
        <f t="shared" si="5"/>
        <v>194.06564551422321</v>
      </c>
    </row>
    <row r="13" spans="2:11">
      <c r="C13" s="45"/>
      <c r="D13" s="45"/>
      <c r="E13" s="45"/>
      <c r="F13" s="45"/>
      <c r="G13" s="45"/>
      <c r="H13" s="45"/>
      <c r="I13" s="45"/>
      <c r="J13" s="45"/>
      <c r="K13" s="45"/>
    </row>
    <row r="14" spans="2:11">
      <c r="C14" s="45"/>
      <c r="D14" s="45"/>
      <c r="E14" s="45"/>
      <c r="F14" s="45"/>
      <c r="G14" s="45"/>
      <c r="H14" s="45"/>
      <c r="I14" s="45"/>
      <c r="J14" s="45"/>
      <c r="K14" s="45"/>
    </row>
    <row r="17" spans="2:11">
      <c r="B17" s="68" t="s">
        <v>1</v>
      </c>
      <c r="C17" s="67" t="s">
        <v>18</v>
      </c>
      <c r="D17" s="67" t="s">
        <v>19</v>
      </c>
      <c r="E17" s="67"/>
      <c r="F17" s="67" t="s">
        <v>20</v>
      </c>
      <c r="G17" s="67" t="s">
        <v>21</v>
      </c>
      <c r="H17" s="67" t="s">
        <v>22</v>
      </c>
      <c r="I17" s="67" t="s">
        <v>23</v>
      </c>
      <c r="J17" s="67" t="s">
        <v>24</v>
      </c>
      <c r="K17" s="67"/>
    </row>
    <row r="18" spans="2:11">
      <c r="B18" s="68"/>
      <c r="C18" s="67"/>
      <c r="D18" s="7" t="s">
        <v>16</v>
      </c>
      <c r="E18" s="7" t="s">
        <v>17</v>
      </c>
      <c r="F18" s="67"/>
      <c r="G18" s="67"/>
      <c r="H18" s="67"/>
      <c r="I18" s="67"/>
      <c r="J18" s="7" t="s">
        <v>25</v>
      </c>
      <c r="K18" s="7" t="s">
        <v>26</v>
      </c>
    </row>
    <row r="19" spans="2:11" ht="15.6">
      <c r="B19" s="50" t="s">
        <v>31</v>
      </c>
      <c r="C19" s="13">
        <v>21</v>
      </c>
      <c r="D19" s="55">
        <v>1007</v>
      </c>
      <c r="E19" s="55">
        <v>854</v>
      </c>
      <c r="F19" s="51">
        <f t="shared" ref="F19:F23" si="6">((D19-E19)/E19)*100</f>
        <v>17.915690866510538</v>
      </c>
      <c r="G19" s="52">
        <v>724</v>
      </c>
      <c r="H19" s="48">
        <f t="shared" ref="H19:H23" si="7">((D19-G19)/G19)*100</f>
        <v>39.088397790055247</v>
      </c>
      <c r="I19" s="53">
        <v>21</v>
      </c>
      <c r="J19" s="49">
        <f t="shared" ref="J19:J23" si="8">I19+((I19*F19)/100)</f>
        <v>24.762295081967213</v>
      </c>
      <c r="K19" s="49">
        <f t="shared" ref="K19:K23" si="9">I19+((I19*H19)/100)</f>
        <v>29.208563535911601</v>
      </c>
    </row>
    <row r="20" spans="2:11" ht="15.6">
      <c r="B20" s="50" t="s">
        <v>27</v>
      </c>
      <c r="C20" s="52">
        <v>136</v>
      </c>
      <c r="D20" s="52">
        <v>902</v>
      </c>
      <c r="E20" s="52">
        <v>709</v>
      </c>
      <c r="F20" s="51">
        <f t="shared" si="6"/>
        <v>27.221438645980257</v>
      </c>
      <c r="G20" s="52">
        <v>390</v>
      </c>
      <c r="H20" s="48">
        <f t="shared" si="7"/>
        <v>131.28205128205127</v>
      </c>
      <c r="I20" s="53">
        <v>48.9</v>
      </c>
      <c r="J20" s="49">
        <f t="shared" si="8"/>
        <v>62.211283497884345</v>
      </c>
      <c r="K20" s="49">
        <f t="shared" si="9"/>
        <v>113.09692307692308</v>
      </c>
    </row>
    <row r="21" spans="2:11" ht="15.6">
      <c r="B21" s="50" t="s">
        <v>29</v>
      </c>
      <c r="C21" s="52">
        <v>135</v>
      </c>
      <c r="D21" s="52">
        <v>917</v>
      </c>
      <c r="E21" s="52">
        <v>761</v>
      </c>
      <c r="F21" s="51">
        <f t="shared" si="6"/>
        <v>20.49934296977661</v>
      </c>
      <c r="G21" s="52">
        <v>515</v>
      </c>
      <c r="H21" s="48">
        <f t="shared" si="7"/>
        <v>78.05825242718447</v>
      </c>
      <c r="I21" s="53">
        <v>17</v>
      </c>
      <c r="J21" s="49">
        <f t="shared" si="8"/>
        <v>20.484888304862025</v>
      </c>
      <c r="K21" s="49">
        <f t="shared" si="9"/>
        <v>30.269902912621362</v>
      </c>
    </row>
    <row r="22" spans="2:11" ht="15.6">
      <c r="B22" s="50" t="s">
        <v>38</v>
      </c>
      <c r="C22" s="52">
        <v>40</v>
      </c>
      <c r="D22" s="55">
        <v>1079</v>
      </c>
      <c r="E22" s="55">
        <v>853</v>
      </c>
      <c r="F22" s="51">
        <f t="shared" si="6"/>
        <v>26.494724501758498</v>
      </c>
      <c r="G22" s="52">
        <v>810</v>
      </c>
      <c r="H22" s="48">
        <f t="shared" si="7"/>
        <v>33.209876543209873</v>
      </c>
      <c r="I22" s="53">
        <v>3</v>
      </c>
      <c r="J22" s="49">
        <f t="shared" si="8"/>
        <v>3.794841735052755</v>
      </c>
      <c r="K22" s="49">
        <f t="shared" si="9"/>
        <v>3.996296296296296</v>
      </c>
    </row>
    <row r="23" spans="2:11" ht="15.6">
      <c r="B23" s="50" t="s">
        <v>72</v>
      </c>
      <c r="C23" s="52">
        <v>428</v>
      </c>
      <c r="D23" s="52">
        <v>930</v>
      </c>
      <c r="E23" s="52">
        <v>772</v>
      </c>
      <c r="F23" s="51">
        <f t="shared" si="6"/>
        <v>20.466321243523318</v>
      </c>
      <c r="G23" s="52">
        <v>457</v>
      </c>
      <c r="H23" s="48">
        <f t="shared" si="7"/>
        <v>103.50109409190371</v>
      </c>
      <c r="I23" s="53">
        <v>96.4</v>
      </c>
      <c r="J23" s="49">
        <f t="shared" si="8"/>
        <v>116.12953367875649</v>
      </c>
      <c r="K23" s="49">
        <f t="shared" si="9"/>
        <v>196.1750547045952</v>
      </c>
    </row>
  </sheetData>
  <mergeCells count="16">
    <mergeCell ref="I3:I4"/>
    <mergeCell ref="J3:K3"/>
    <mergeCell ref="B17:B18"/>
    <mergeCell ref="C17:C18"/>
    <mergeCell ref="D17:E17"/>
    <mergeCell ref="F17:F18"/>
    <mergeCell ref="G17:G18"/>
    <mergeCell ref="H17:H18"/>
    <mergeCell ref="I17:I18"/>
    <mergeCell ref="J17:K17"/>
    <mergeCell ref="B3:B4"/>
    <mergeCell ref="C3:C4"/>
    <mergeCell ref="D3:E3"/>
    <mergeCell ref="F3:F4"/>
    <mergeCell ref="G3:G4"/>
    <mergeCell ref="H3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T13"/>
  <sheetViews>
    <sheetView workbookViewId="0">
      <selection activeCell="I13" sqref="I13"/>
    </sheetView>
  </sheetViews>
  <sheetFormatPr defaultRowHeight="13.8"/>
  <cols>
    <col min="1" max="1" width="8.88671875" style="4"/>
    <col min="2" max="2" width="15.6640625" style="4" customWidth="1"/>
    <col min="3" max="3" width="12" style="4" customWidth="1"/>
    <col min="4" max="5" width="8.88671875" style="4"/>
    <col min="6" max="6" width="8.88671875" style="32"/>
    <col min="7" max="16384" width="8.88671875" style="4"/>
  </cols>
  <sheetData>
    <row r="2" spans="2:20">
      <c r="B2" s="64" t="s">
        <v>1</v>
      </c>
      <c r="C2" s="63" t="s">
        <v>2</v>
      </c>
      <c r="D2" s="62" t="s">
        <v>60</v>
      </c>
      <c r="E2" s="66" t="s">
        <v>10</v>
      </c>
      <c r="F2" s="66"/>
      <c r="G2" s="66"/>
      <c r="H2" s="5"/>
      <c r="I2" s="66" t="s">
        <v>11</v>
      </c>
      <c r="J2" s="66" t="s">
        <v>12</v>
      </c>
      <c r="K2" s="66"/>
      <c r="L2" s="66"/>
      <c r="M2" s="5"/>
      <c r="N2" s="66" t="s">
        <v>13</v>
      </c>
      <c r="O2" s="66"/>
      <c r="P2" s="66"/>
      <c r="Q2" s="5"/>
      <c r="R2" s="66" t="s">
        <v>14</v>
      </c>
      <c r="S2" s="63" t="s">
        <v>15</v>
      </c>
      <c r="T2" s="63"/>
    </row>
    <row r="3" spans="2:20">
      <c r="B3" s="64"/>
      <c r="C3" s="63"/>
      <c r="D3" s="62"/>
      <c r="E3" s="18" t="s">
        <v>16</v>
      </c>
      <c r="F3" s="30"/>
      <c r="G3" s="18" t="s">
        <v>17</v>
      </c>
      <c r="H3" s="18"/>
      <c r="I3" s="66"/>
      <c r="J3" s="6" t="s">
        <v>16</v>
      </c>
      <c r="K3" s="6"/>
      <c r="L3" s="6" t="s">
        <v>17</v>
      </c>
      <c r="M3" s="6"/>
      <c r="N3" s="6" t="s">
        <v>16</v>
      </c>
      <c r="O3" s="6"/>
      <c r="P3" s="6" t="s">
        <v>17</v>
      </c>
      <c r="Q3" s="6"/>
      <c r="R3" s="66"/>
      <c r="S3" s="18" t="s">
        <v>16</v>
      </c>
      <c r="T3" s="18" t="s">
        <v>17</v>
      </c>
    </row>
    <row r="4" spans="2:20">
      <c r="B4" s="65" t="s">
        <v>68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2:20">
      <c r="B5" s="27" t="s">
        <v>44</v>
      </c>
      <c r="C5" s="27" t="s">
        <v>41</v>
      </c>
      <c r="D5" s="25">
        <v>15</v>
      </c>
      <c r="E5" s="25">
        <v>815</v>
      </c>
      <c r="F5" s="31">
        <f>E5*D5</f>
        <v>12225</v>
      </c>
      <c r="G5" s="25">
        <v>650</v>
      </c>
      <c r="H5" s="31">
        <f>G5*D5</f>
        <v>9750</v>
      </c>
      <c r="I5" s="25">
        <v>25</v>
      </c>
      <c r="J5" s="25">
        <v>13154</v>
      </c>
      <c r="K5" s="31">
        <f>J5*D5</f>
        <v>197310</v>
      </c>
      <c r="L5" s="25">
        <v>11396</v>
      </c>
      <c r="M5" s="31">
        <f>L5*D5</f>
        <v>170940</v>
      </c>
      <c r="N5" s="25">
        <v>28861</v>
      </c>
      <c r="O5" s="31">
        <f>N5*D5</f>
        <v>432915</v>
      </c>
      <c r="P5" s="25">
        <v>22750</v>
      </c>
      <c r="Q5" s="31">
        <f>P5*D5</f>
        <v>341250</v>
      </c>
      <c r="R5" s="25">
        <v>4353</v>
      </c>
      <c r="S5" s="25">
        <v>2.19</v>
      </c>
      <c r="T5" s="29">
        <v>2</v>
      </c>
    </row>
    <row r="6" spans="2:20">
      <c r="B6" s="4" t="s">
        <v>27</v>
      </c>
      <c r="C6" s="4" t="s">
        <v>28</v>
      </c>
      <c r="D6" s="22">
        <v>5</v>
      </c>
      <c r="E6" s="26">
        <v>1340</v>
      </c>
      <c r="F6" s="31">
        <f t="shared" ref="F6:F11" si="0">E6*D6</f>
        <v>6700</v>
      </c>
      <c r="G6" s="26">
        <v>1168</v>
      </c>
      <c r="H6" s="31">
        <f t="shared" ref="H6:H11" si="1">G6*D6</f>
        <v>5840</v>
      </c>
      <c r="I6" s="26">
        <v>15</v>
      </c>
      <c r="J6" s="26">
        <v>20215</v>
      </c>
      <c r="K6" s="31">
        <f t="shared" ref="K6:K10" si="2">J6*D6</f>
        <v>101075</v>
      </c>
      <c r="L6" s="26">
        <v>18853</v>
      </c>
      <c r="M6" s="31">
        <f t="shared" ref="M6:M10" si="3">L6*D6</f>
        <v>94265</v>
      </c>
      <c r="N6" s="26">
        <v>38860</v>
      </c>
      <c r="O6" s="31">
        <f t="shared" ref="O6:O10" si="4">N6*D6</f>
        <v>194300</v>
      </c>
      <c r="P6" s="26">
        <v>33872</v>
      </c>
      <c r="Q6" s="31">
        <f t="shared" ref="Q6:Q10" si="5">P6*D6</f>
        <v>169360</v>
      </c>
      <c r="R6" s="26">
        <v>3626</v>
      </c>
      <c r="S6" s="26">
        <v>1.92</v>
      </c>
      <c r="T6" s="28">
        <v>1.8</v>
      </c>
    </row>
    <row r="7" spans="2:20">
      <c r="B7" s="4" t="s">
        <v>27</v>
      </c>
      <c r="C7" s="4" t="s">
        <v>34</v>
      </c>
      <c r="D7" s="22">
        <v>30</v>
      </c>
      <c r="E7" s="26">
        <v>993</v>
      </c>
      <c r="F7" s="31">
        <f t="shared" si="0"/>
        <v>29790</v>
      </c>
      <c r="G7" s="26">
        <v>684</v>
      </c>
      <c r="H7" s="31">
        <f t="shared" si="1"/>
        <v>20520</v>
      </c>
      <c r="I7" s="26">
        <v>45</v>
      </c>
      <c r="J7" s="26">
        <v>15616</v>
      </c>
      <c r="K7" s="31">
        <f t="shared" si="2"/>
        <v>468480</v>
      </c>
      <c r="L7" s="26">
        <v>11873</v>
      </c>
      <c r="M7" s="31">
        <f t="shared" si="3"/>
        <v>356190</v>
      </c>
      <c r="N7" s="26">
        <v>32274</v>
      </c>
      <c r="O7" s="31">
        <f t="shared" si="4"/>
        <v>968220</v>
      </c>
      <c r="P7" s="26">
        <v>22235</v>
      </c>
      <c r="Q7" s="31">
        <f t="shared" si="5"/>
        <v>667050</v>
      </c>
      <c r="R7" s="26">
        <v>6296</v>
      </c>
      <c r="S7" s="26">
        <v>2.0699999999999998</v>
      </c>
      <c r="T7" s="26">
        <v>1.86</v>
      </c>
    </row>
    <row r="8" spans="2:20">
      <c r="B8" s="4" t="s">
        <v>27</v>
      </c>
      <c r="C8" s="4" t="s">
        <v>42</v>
      </c>
      <c r="D8" s="22">
        <v>7</v>
      </c>
      <c r="E8" s="26">
        <v>1321</v>
      </c>
      <c r="F8" s="31">
        <f t="shared" si="0"/>
        <v>9247</v>
      </c>
      <c r="G8" s="26">
        <v>996</v>
      </c>
      <c r="H8" s="31">
        <f t="shared" si="1"/>
        <v>6972</v>
      </c>
      <c r="I8" s="26">
        <v>33</v>
      </c>
      <c r="J8" s="26">
        <v>24754</v>
      </c>
      <c r="K8" s="31">
        <f t="shared" si="2"/>
        <v>173278</v>
      </c>
      <c r="L8" s="26">
        <v>22053</v>
      </c>
      <c r="M8" s="31">
        <f t="shared" si="3"/>
        <v>154371</v>
      </c>
      <c r="N8" s="26">
        <v>37000</v>
      </c>
      <c r="O8" s="31">
        <f t="shared" si="4"/>
        <v>259000</v>
      </c>
      <c r="P8" s="26">
        <v>27900</v>
      </c>
      <c r="Q8" s="31">
        <f t="shared" si="5"/>
        <v>195300</v>
      </c>
      <c r="R8" s="26">
        <v>6399</v>
      </c>
      <c r="S8" s="26">
        <v>1.49</v>
      </c>
      <c r="T8" s="26">
        <v>1.27</v>
      </c>
    </row>
    <row r="9" spans="2:20">
      <c r="B9" s="4" t="s">
        <v>45</v>
      </c>
      <c r="C9" s="4" t="s">
        <v>36</v>
      </c>
      <c r="D9" s="25">
        <v>41</v>
      </c>
      <c r="E9" s="26">
        <v>846</v>
      </c>
      <c r="F9" s="31">
        <f t="shared" si="0"/>
        <v>34686</v>
      </c>
      <c r="G9" s="26">
        <v>449</v>
      </c>
      <c r="H9" s="31">
        <f t="shared" si="1"/>
        <v>18409</v>
      </c>
      <c r="I9" s="26">
        <v>88</v>
      </c>
      <c r="J9" s="26">
        <v>19418</v>
      </c>
      <c r="K9" s="31">
        <f t="shared" si="2"/>
        <v>796138</v>
      </c>
      <c r="L9" s="26">
        <v>14513</v>
      </c>
      <c r="M9" s="31">
        <f t="shared" si="3"/>
        <v>595033</v>
      </c>
      <c r="N9" s="26">
        <v>39121</v>
      </c>
      <c r="O9" s="31">
        <f t="shared" si="4"/>
        <v>1603961</v>
      </c>
      <c r="P9" s="26">
        <v>20711</v>
      </c>
      <c r="Q9" s="31">
        <f t="shared" si="5"/>
        <v>849151</v>
      </c>
      <c r="R9" s="26">
        <v>13479</v>
      </c>
      <c r="S9" s="26">
        <v>2.0099999999999998</v>
      </c>
      <c r="T9" s="26">
        <v>1.43</v>
      </c>
    </row>
    <row r="10" spans="2:20">
      <c r="C10" s="4" t="s">
        <v>43</v>
      </c>
      <c r="D10" s="25">
        <v>5</v>
      </c>
      <c r="E10" s="25">
        <v>1051</v>
      </c>
      <c r="F10" s="31">
        <f t="shared" si="0"/>
        <v>5255</v>
      </c>
      <c r="G10" s="25">
        <v>1040</v>
      </c>
      <c r="H10" s="31">
        <f t="shared" si="1"/>
        <v>5200</v>
      </c>
      <c r="I10" s="25">
        <v>-16</v>
      </c>
      <c r="J10" s="25">
        <v>12101</v>
      </c>
      <c r="K10" s="31">
        <f t="shared" si="2"/>
        <v>60505</v>
      </c>
      <c r="L10" s="25">
        <v>15022</v>
      </c>
      <c r="M10" s="31">
        <f t="shared" si="3"/>
        <v>75110</v>
      </c>
      <c r="N10" s="25">
        <v>25891</v>
      </c>
      <c r="O10" s="31">
        <f t="shared" si="4"/>
        <v>129455</v>
      </c>
      <c r="P10" s="25">
        <v>21488</v>
      </c>
      <c r="Q10" s="31">
        <f t="shared" si="5"/>
        <v>107440</v>
      </c>
      <c r="R10" s="25">
        <v>7324</v>
      </c>
      <c r="S10" s="25">
        <v>2.14</v>
      </c>
      <c r="T10" s="25">
        <v>1.43</v>
      </c>
    </row>
    <row r="11" spans="2:20">
      <c r="D11" s="25">
        <v>3</v>
      </c>
      <c r="E11" s="25">
        <v>1010</v>
      </c>
      <c r="F11" s="31">
        <f t="shared" si="0"/>
        <v>3030</v>
      </c>
      <c r="G11" s="25">
        <v>546</v>
      </c>
      <c r="H11" s="31">
        <f t="shared" si="1"/>
        <v>1638</v>
      </c>
      <c r="I11" s="25"/>
      <c r="J11" s="25"/>
      <c r="K11" s="31"/>
      <c r="L11" s="25"/>
      <c r="M11" s="31"/>
      <c r="N11" s="25"/>
      <c r="O11" s="31"/>
      <c r="P11" s="25"/>
      <c r="Q11" s="31"/>
      <c r="R11" s="25"/>
      <c r="S11" s="25"/>
      <c r="T11" s="25"/>
    </row>
    <row r="12" spans="2:20">
      <c r="D12" s="4">
        <f>SUM(D5:D11)</f>
        <v>106</v>
      </c>
      <c r="F12" s="32">
        <f>SUM(F5:F11)</f>
        <v>100933</v>
      </c>
      <c r="H12" s="32">
        <f>SUM(H5:H11)</f>
        <v>68329</v>
      </c>
      <c r="K12" s="32">
        <f>SUM(K5:K10)</f>
        <v>1796786</v>
      </c>
      <c r="M12" s="32">
        <f>SUM(M5:M10)</f>
        <v>1445909</v>
      </c>
      <c r="O12" s="32">
        <f>SUM(O5:O10)</f>
        <v>3587851</v>
      </c>
      <c r="Q12" s="32">
        <f>SUM(Q5:Q10)</f>
        <v>2329551</v>
      </c>
    </row>
    <row r="13" spans="2:20">
      <c r="F13" s="33">
        <f>F12/D12</f>
        <v>952.19811320754718</v>
      </c>
      <c r="H13" s="33">
        <f>H12/D12</f>
        <v>644.61320754716985</v>
      </c>
      <c r="I13" s="4">
        <f>((F13-H13)/H13)*100</f>
        <v>47.716196636859891</v>
      </c>
      <c r="K13" s="33">
        <f>K12/D12</f>
        <v>16950.811320754718</v>
      </c>
      <c r="M13" s="33">
        <f>M12/D12</f>
        <v>13640.650943396226</v>
      </c>
      <c r="O13" s="33">
        <f>O12/D12</f>
        <v>33847.650943396227</v>
      </c>
      <c r="Q13" s="33">
        <f>Q12/D12</f>
        <v>21976.896226415094</v>
      </c>
    </row>
  </sheetData>
  <mergeCells count="10">
    <mergeCell ref="N2:P2"/>
    <mergeCell ref="R2:R3"/>
    <mergeCell ref="S2:T2"/>
    <mergeCell ref="B4:T4"/>
    <mergeCell ref="B2:B3"/>
    <mergeCell ref="C2:C3"/>
    <mergeCell ref="D2:D3"/>
    <mergeCell ref="E2:G2"/>
    <mergeCell ref="I2:I3"/>
    <mergeCell ref="J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3:U23"/>
  <sheetViews>
    <sheetView workbookViewId="0">
      <selection activeCell="I21" sqref="I21"/>
    </sheetView>
  </sheetViews>
  <sheetFormatPr defaultRowHeight="13.8"/>
  <cols>
    <col min="1" max="1" width="8.88671875" style="19"/>
    <col min="2" max="2" width="18.109375" style="19" customWidth="1"/>
    <col min="3" max="3" width="17.5546875" style="19" customWidth="1"/>
    <col min="4" max="4" width="8.88671875" style="22"/>
    <col min="5" max="5" width="8.88671875" style="19"/>
    <col min="6" max="6" width="9" style="19" bestFit="1" customWidth="1"/>
    <col min="7" max="7" width="8.88671875" style="19"/>
    <col min="8" max="8" width="9" style="19" bestFit="1" customWidth="1"/>
    <col min="9" max="10" width="8.88671875" style="19"/>
    <col min="11" max="11" width="9.5546875" style="19" bestFit="1" customWidth="1"/>
    <col min="12" max="12" width="8.88671875" style="19"/>
    <col min="13" max="13" width="9.5546875" style="19" bestFit="1" customWidth="1"/>
    <col min="14" max="14" width="8.88671875" style="19"/>
    <col min="15" max="15" width="9.5546875" style="19" bestFit="1" customWidth="1"/>
    <col min="16" max="16" width="8.88671875" style="19"/>
    <col min="17" max="17" width="9.5546875" style="19" bestFit="1" customWidth="1"/>
    <col min="18" max="16384" width="8.88671875" style="19"/>
  </cols>
  <sheetData>
    <row r="3" spans="2:21" ht="13.8" customHeight="1">
      <c r="B3" s="64" t="s">
        <v>1</v>
      </c>
      <c r="C3" s="63" t="s">
        <v>2</v>
      </c>
      <c r="D3" s="62" t="s">
        <v>60</v>
      </c>
      <c r="E3" s="66" t="s">
        <v>10</v>
      </c>
      <c r="F3" s="66"/>
      <c r="G3" s="66"/>
      <c r="H3" s="5"/>
      <c r="I3" s="66" t="s">
        <v>11</v>
      </c>
      <c r="J3" s="66" t="s">
        <v>12</v>
      </c>
      <c r="K3" s="66"/>
      <c r="L3" s="66"/>
      <c r="M3" s="5"/>
      <c r="N3" s="66" t="s">
        <v>13</v>
      </c>
      <c r="O3" s="66"/>
      <c r="P3" s="66"/>
      <c r="Q3" s="5"/>
      <c r="R3" s="66" t="s">
        <v>14</v>
      </c>
      <c r="S3" s="63" t="s">
        <v>15</v>
      </c>
      <c r="T3" s="63"/>
    </row>
    <row r="4" spans="2:21">
      <c r="B4" s="64"/>
      <c r="C4" s="63"/>
      <c r="D4" s="62"/>
      <c r="E4" s="18" t="s">
        <v>16</v>
      </c>
      <c r="F4" s="18"/>
      <c r="G4" s="18" t="s">
        <v>17</v>
      </c>
      <c r="H4" s="18"/>
      <c r="I4" s="66"/>
      <c r="J4" s="6" t="s">
        <v>16</v>
      </c>
      <c r="K4" s="6"/>
      <c r="L4" s="6" t="s">
        <v>17</v>
      </c>
      <c r="M4" s="6"/>
      <c r="N4" s="6" t="s">
        <v>16</v>
      </c>
      <c r="O4" s="6"/>
      <c r="P4" s="6" t="s">
        <v>17</v>
      </c>
      <c r="Q4" s="6"/>
      <c r="R4" s="66"/>
      <c r="S4" s="18" t="s">
        <v>16</v>
      </c>
      <c r="T4" s="18" t="s">
        <v>17</v>
      </c>
    </row>
    <row r="5" spans="2:21" ht="14.4" customHeight="1">
      <c r="B5" s="65" t="s">
        <v>59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2:21">
      <c r="B6" s="19" t="s">
        <v>57</v>
      </c>
      <c r="C6" s="20" t="s">
        <v>61</v>
      </c>
      <c r="D6" s="21">
        <v>30</v>
      </c>
      <c r="E6" s="21">
        <v>1005</v>
      </c>
      <c r="F6" s="39">
        <f>E6*D6</f>
        <v>30150</v>
      </c>
      <c r="G6" s="21">
        <v>1344</v>
      </c>
      <c r="H6" s="39">
        <f>G6*D6</f>
        <v>40320</v>
      </c>
      <c r="I6" s="23">
        <f>((E6-G6)/G6)*100</f>
        <v>-25.223214285714285</v>
      </c>
      <c r="J6" s="21">
        <v>15250</v>
      </c>
      <c r="K6" s="39">
        <f>J6*D6</f>
        <v>457500</v>
      </c>
      <c r="L6" s="21">
        <v>33685</v>
      </c>
      <c r="M6" s="39">
        <f>L6*D6</f>
        <v>1010550</v>
      </c>
      <c r="N6" s="21">
        <v>35175</v>
      </c>
      <c r="O6" s="39">
        <f>N6*D6</f>
        <v>1055250</v>
      </c>
      <c r="P6" s="21">
        <v>47040</v>
      </c>
      <c r="Q6" s="39">
        <f>P6*D6</f>
        <v>1411200</v>
      </c>
      <c r="R6" s="22">
        <f>((N6-J6)-(P6-L6))</f>
        <v>6570</v>
      </c>
      <c r="S6" s="24">
        <f>N6/J6</f>
        <v>2.3065573770491805</v>
      </c>
      <c r="T6" s="24">
        <f>P6/L6</f>
        <v>1.3964672702983525</v>
      </c>
      <c r="U6" s="22"/>
    </row>
    <row r="7" spans="2:21">
      <c r="B7" s="19" t="s">
        <v>29</v>
      </c>
      <c r="C7" s="20" t="s">
        <v>40</v>
      </c>
      <c r="D7" s="21">
        <v>15</v>
      </c>
      <c r="E7" s="26">
        <v>889</v>
      </c>
      <c r="F7" s="39">
        <f t="shared" ref="F7:F21" si="0">E7*D7</f>
        <v>13335</v>
      </c>
      <c r="G7" s="26">
        <v>747</v>
      </c>
      <c r="H7" s="39">
        <f t="shared" ref="H7:H21" si="1">G7*D7</f>
        <v>11205</v>
      </c>
      <c r="I7" s="26">
        <v>19</v>
      </c>
      <c r="J7" s="26">
        <v>11285</v>
      </c>
      <c r="K7" s="39">
        <f t="shared" ref="K7:K21" si="2">J7*D7</f>
        <v>169275</v>
      </c>
      <c r="L7" s="26">
        <v>11255</v>
      </c>
      <c r="M7" s="39">
        <f t="shared" ref="M7:M21" si="3">L7*D7</f>
        <v>168825</v>
      </c>
      <c r="N7" s="26">
        <v>24890</v>
      </c>
      <c r="O7" s="39">
        <f t="shared" ref="O7:O21" si="4">N7*D7</f>
        <v>373350</v>
      </c>
      <c r="P7" s="26">
        <v>20905</v>
      </c>
      <c r="Q7" s="39">
        <f t="shared" ref="Q7:Q21" si="5">P7*D7</f>
        <v>313575</v>
      </c>
      <c r="R7" s="26">
        <v>3956</v>
      </c>
      <c r="S7" s="26">
        <v>2.21</v>
      </c>
      <c r="T7" s="26">
        <v>1.86</v>
      </c>
      <c r="U7" s="22"/>
    </row>
    <row r="8" spans="2:21">
      <c r="B8" s="19" t="s">
        <v>29</v>
      </c>
      <c r="C8" s="20" t="s">
        <v>62</v>
      </c>
      <c r="D8" s="21">
        <v>20</v>
      </c>
      <c r="E8" s="21">
        <v>994</v>
      </c>
      <c r="F8" s="39">
        <f t="shared" si="0"/>
        <v>19880</v>
      </c>
      <c r="G8" s="21">
        <v>731</v>
      </c>
      <c r="H8" s="39">
        <f t="shared" si="1"/>
        <v>14620</v>
      </c>
      <c r="I8" s="23">
        <f>((E8-G8)/G8)*100</f>
        <v>35.978112175102602</v>
      </c>
      <c r="J8" s="21">
        <v>17850</v>
      </c>
      <c r="K8" s="39">
        <f t="shared" si="2"/>
        <v>357000</v>
      </c>
      <c r="L8" s="21">
        <v>16225</v>
      </c>
      <c r="M8" s="39">
        <f t="shared" si="3"/>
        <v>324500</v>
      </c>
      <c r="N8" s="21">
        <v>27475</v>
      </c>
      <c r="O8" s="39">
        <f t="shared" si="4"/>
        <v>549500</v>
      </c>
      <c r="P8" s="21">
        <v>20475</v>
      </c>
      <c r="Q8" s="39">
        <f t="shared" si="5"/>
        <v>409500</v>
      </c>
      <c r="R8" s="22">
        <f t="shared" ref="R8:R13" si="6">((N8-J8)-(P8-L8))</f>
        <v>5375</v>
      </c>
      <c r="S8" s="24">
        <f t="shared" ref="S8:S13" si="7">N8/J8</f>
        <v>1.5392156862745099</v>
      </c>
      <c r="T8" s="24">
        <f t="shared" ref="T8:T13" si="8">P8/L8</f>
        <v>1.2619414483821263</v>
      </c>
      <c r="U8" s="22"/>
    </row>
    <row r="9" spans="2:21">
      <c r="B9" s="19" t="s">
        <v>29</v>
      </c>
      <c r="C9" s="20" t="s">
        <v>63</v>
      </c>
      <c r="D9" s="21">
        <v>20</v>
      </c>
      <c r="E9" s="21">
        <v>773</v>
      </c>
      <c r="F9" s="39">
        <f t="shared" si="0"/>
        <v>15460</v>
      </c>
      <c r="G9" s="21">
        <v>646</v>
      </c>
      <c r="H9" s="39">
        <f t="shared" si="1"/>
        <v>12920</v>
      </c>
      <c r="I9" s="23">
        <f t="shared" ref="I9:I13" si="9">((E9-G9)/G9)*100</f>
        <v>19.659442724458202</v>
      </c>
      <c r="J9" s="21">
        <v>17674</v>
      </c>
      <c r="K9" s="39">
        <f t="shared" si="2"/>
        <v>353480</v>
      </c>
      <c r="L9" s="21">
        <v>16456</v>
      </c>
      <c r="M9" s="39">
        <f t="shared" si="3"/>
        <v>329120</v>
      </c>
      <c r="N9" s="21">
        <v>22417</v>
      </c>
      <c r="O9" s="39">
        <f t="shared" si="4"/>
        <v>448340</v>
      </c>
      <c r="P9" s="21">
        <v>18734</v>
      </c>
      <c r="Q9" s="39">
        <f t="shared" si="5"/>
        <v>374680</v>
      </c>
      <c r="R9" s="22">
        <f t="shared" si="6"/>
        <v>2465</v>
      </c>
      <c r="S9" s="24">
        <f t="shared" si="7"/>
        <v>1.2683603032703405</v>
      </c>
      <c r="T9" s="24">
        <f t="shared" si="8"/>
        <v>1.1384297520661157</v>
      </c>
      <c r="U9" s="22"/>
    </row>
    <row r="10" spans="2:21">
      <c r="B10" s="19" t="s">
        <v>29</v>
      </c>
      <c r="C10" s="20" t="s">
        <v>64</v>
      </c>
      <c r="D10" s="21">
        <v>20</v>
      </c>
      <c r="E10" s="21">
        <v>880</v>
      </c>
      <c r="F10" s="39">
        <f t="shared" si="0"/>
        <v>17600</v>
      </c>
      <c r="G10" s="21">
        <v>758</v>
      </c>
      <c r="H10" s="39">
        <f t="shared" si="1"/>
        <v>15160</v>
      </c>
      <c r="I10" s="23">
        <f t="shared" si="9"/>
        <v>16.094986807387862</v>
      </c>
      <c r="J10" s="21">
        <v>16220</v>
      </c>
      <c r="K10" s="39">
        <f t="shared" si="2"/>
        <v>324400</v>
      </c>
      <c r="L10" s="21">
        <v>17004</v>
      </c>
      <c r="M10" s="39">
        <f t="shared" si="3"/>
        <v>340080</v>
      </c>
      <c r="N10" s="21">
        <v>25945</v>
      </c>
      <c r="O10" s="39">
        <f t="shared" si="4"/>
        <v>518900</v>
      </c>
      <c r="P10" s="21">
        <v>22346</v>
      </c>
      <c r="Q10" s="39">
        <f t="shared" si="5"/>
        <v>446920</v>
      </c>
      <c r="R10" s="22">
        <f t="shared" si="6"/>
        <v>4383</v>
      </c>
      <c r="S10" s="24">
        <f t="shared" si="7"/>
        <v>1.5995684340320593</v>
      </c>
      <c r="T10" s="24">
        <f t="shared" si="8"/>
        <v>1.3141613737944013</v>
      </c>
      <c r="U10" s="22"/>
    </row>
    <row r="11" spans="2:21">
      <c r="B11" s="19" t="s">
        <v>29</v>
      </c>
      <c r="C11" s="20" t="s">
        <v>65</v>
      </c>
      <c r="D11" s="21">
        <v>20</v>
      </c>
      <c r="E11" s="21">
        <v>1092</v>
      </c>
      <c r="F11" s="39">
        <f t="shared" si="0"/>
        <v>21840</v>
      </c>
      <c r="G11" s="21">
        <v>901</v>
      </c>
      <c r="H11" s="39">
        <f t="shared" si="1"/>
        <v>18020</v>
      </c>
      <c r="I11" s="23">
        <f t="shared" si="9"/>
        <v>21.198668146503884</v>
      </c>
      <c r="J11" s="21">
        <v>16153</v>
      </c>
      <c r="K11" s="39">
        <f t="shared" si="2"/>
        <v>323060</v>
      </c>
      <c r="L11" s="21">
        <v>17108</v>
      </c>
      <c r="M11" s="39">
        <f t="shared" si="3"/>
        <v>342160</v>
      </c>
      <c r="N11" s="21">
        <v>29767</v>
      </c>
      <c r="O11" s="39">
        <f t="shared" si="4"/>
        <v>595340</v>
      </c>
      <c r="P11" s="21">
        <v>24551</v>
      </c>
      <c r="Q11" s="39">
        <f t="shared" si="5"/>
        <v>491020</v>
      </c>
      <c r="R11" s="22">
        <f t="shared" si="6"/>
        <v>6171</v>
      </c>
      <c r="S11" s="24">
        <f t="shared" si="7"/>
        <v>1.8428155760539837</v>
      </c>
      <c r="T11" s="24">
        <f t="shared" si="8"/>
        <v>1.4350596212298341</v>
      </c>
      <c r="U11" s="22"/>
    </row>
    <row r="12" spans="2:21">
      <c r="B12" s="19" t="s">
        <v>29</v>
      </c>
      <c r="C12" s="20" t="s">
        <v>66</v>
      </c>
      <c r="D12" s="21">
        <v>20</v>
      </c>
      <c r="E12" s="21">
        <v>1131</v>
      </c>
      <c r="F12" s="39">
        <f t="shared" si="0"/>
        <v>22620</v>
      </c>
      <c r="G12" s="21">
        <v>963</v>
      </c>
      <c r="H12" s="39">
        <f t="shared" si="1"/>
        <v>19260</v>
      </c>
      <c r="I12" s="23">
        <f t="shared" si="9"/>
        <v>17.445482866043612</v>
      </c>
      <c r="J12" s="21">
        <v>14250</v>
      </c>
      <c r="K12" s="39">
        <f t="shared" si="2"/>
        <v>285000</v>
      </c>
      <c r="L12" s="21">
        <v>13640</v>
      </c>
      <c r="M12" s="39">
        <f t="shared" si="3"/>
        <v>272800</v>
      </c>
      <c r="N12" s="21">
        <v>27710</v>
      </c>
      <c r="O12" s="39">
        <f t="shared" si="4"/>
        <v>554200</v>
      </c>
      <c r="P12" s="21">
        <v>23580</v>
      </c>
      <c r="Q12" s="39">
        <f t="shared" si="5"/>
        <v>471600</v>
      </c>
      <c r="R12" s="22">
        <f t="shared" si="6"/>
        <v>3520</v>
      </c>
      <c r="S12" s="24">
        <f t="shared" si="7"/>
        <v>1.9445614035087719</v>
      </c>
      <c r="T12" s="24">
        <f t="shared" si="8"/>
        <v>1.7287390029325513</v>
      </c>
      <c r="U12" s="22"/>
    </row>
    <row r="13" spans="2:21">
      <c r="B13" s="19" t="s">
        <v>29</v>
      </c>
      <c r="C13" s="20" t="s">
        <v>67</v>
      </c>
      <c r="D13" s="21">
        <v>20</v>
      </c>
      <c r="E13" s="21">
        <v>652</v>
      </c>
      <c r="F13" s="39">
        <f t="shared" si="0"/>
        <v>13040</v>
      </c>
      <c r="G13" s="21">
        <v>578</v>
      </c>
      <c r="H13" s="39">
        <f t="shared" si="1"/>
        <v>11560</v>
      </c>
      <c r="I13" s="23">
        <f t="shared" si="9"/>
        <v>12.802768166089965</v>
      </c>
      <c r="J13" s="21">
        <v>16566</v>
      </c>
      <c r="K13" s="39">
        <f t="shared" si="2"/>
        <v>331320</v>
      </c>
      <c r="L13" s="21">
        <v>15514</v>
      </c>
      <c r="M13" s="39">
        <f t="shared" si="3"/>
        <v>310280</v>
      </c>
      <c r="N13" s="21">
        <v>17856</v>
      </c>
      <c r="O13" s="39">
        <f t="shared" si="4"/>
        <v>357120</v>
      </c>
      <c r="P13" s="21">
        <v>15843</v>
      </c>
      <c r="Q13" s="39">
        <f t="shared" si="5"/>
        <v>316860</v>
      </c>
      <c r="R13" s="22">
        <f t="shared" si="6"/>
        <v>961</v>
      </c>
      <c r="S13" s="24">
        <f t="shared" si="7"/>
        <v>1.0778703368344802</v>
      </c>
      <c r="T13" s="24">
        <f t="shared" si="8"/>
        <v>1.0212066520562073</v>
      </c>
      <c r="U13" s="22"/>
    </row>
    <row r="14" spans="2:21">
      <c r="B14" s="19" t="s">
        <v>31</v>
      </c>
      <c r="C14" s="19" t="s">
        <v>32</v>
      </c>
      <c r="D14" s="22">
        <v>21</v>
      </c>
      <c r="E14" s="26">
        <v>1007</v>
      </c>
      <c r="F14" s="39">
        <f t="shared" si="0"/>
        <v>21147</v>
      </c>
      <c r="G14" s="26">
        <v>854</v>
      </c>
      <c r="H14" s="39">
        <f t="shared" si="1"/>
        <v>17934</v>
      </c>
      <c r="I14" s="26">
        <v>18</v>
      </c>
      <c r="J14" s="26">
        <v>15725</v>
      </c>
      <c r="K14" s="39">
        <f t="shared" si="2"/>
        <v>330225</v>
      </c>
      <c r="L14" s="26">
        <v>17830</v>
      </c>
      <c r="M14" s="39">
        <f t="shared" si="3"/>
        <v>374430</v>
      </c>
      <c r="N14" s="26">
        <v>38758</v>
      </c>
      <c r="O14" s="39">
        <f t="shared" si="4"/>
        <v>813918</v>
      </c>
      <c r="P14" s="26">
        <v>36774</v>
      </c>
      <c r="Q14" s="39">
        <f t="shared" si="5"/>
        <v>772254</v>
      </c>
      <c r="R14" s="26">
        <v>4089</v>
      </c>
      <c r="S14" s="26">
        <v>2.46</v>
      </c>
      <c r="T14" s="26">
        <v>2.06</v>
      </c>
      <c r="U14" s="22"/>
    </row>
    <row r="15" spans="2:21">
      <c r="B15" s="19" t="s">
        <v>27</v>
      </c>
      <c r="C15" s="19" t="s">
        <v>28</v>
      </c>
      <c r="D15" s="22">
        <v>18</v>
      </c>
      <c r="E15" s="26">
        <v>969</v>
      </c>
      <c r="F15" s="39">
        <f t="shared" si="0"/>
        <v>17442</v>
      </c>
      <c r="G15" s="26">
        <v>877</v>
      </c>
      <c r="H15" s="39">
        <f t="shared" si="1"/>
        <v>15786</v>
      </c>
      <c r="I15" s="26">
        <v>10</v>
      </c>
      <c r="J15" s="26">
        <v>18423</v>
      </c>
      <c r="K15" s="39">
        <f t="shared" si="2"/>
        <v>331614</v>
      </c>
      <c r="L15" s="26">
        <v>17232</v>
      </c>
      <c r="M15" s="39">
        <f t="shared" si="3"/>
        <v>310176</v>
      </c>
      <c r="N15" s="26">
        <v>29570</v>
      </c>
      <c r="O15" s="39">
        <f t="shared" si="4"/>
        <v>532260</v>
      </c>
      <c r="P15" s="26">
        <v>25433</v>
      </c>
      <c r="Q15" s="39">
        <f t="shared" si="5"/>
        <v>457794</v>
      </c>
      <c r="R15" s="26">
        <v>2946</v>
      </c>
      <c r="S15" s="26">
        <v>1.61</v>
      </c>
      <c r="T15" s="26">
        <v>1.48</v>
      </c>
      <c r="U15" s="22"/>
    </row>
    <row r="16" spans="2:21">
      <c r="B16" s="19" t="s">
        <v>27</v>
      </c>
      <c r="C16" s="19" t="s">
        <v>28</v>
      </c>
      <c r="D16" s="22">
        <v>7</v>
      </c>
      <c r="E16" s="26">
        <v>1072</v>
      </c>
      <c r="F16" s="39">
        <f t="shared" si="0"/>
        <v>7504</v>
      </c>
      <c r="G16" s="26">
        <v>909</v>
      </c>
      <c r="H16" s="39">
        <f t="shared" si="1"/>
        <v>6363</v>
      </c>
      <c r="I16" s="26">
        <v>18</v>
      </c>
      <c r="J16" s="26">
        <v>18776</v>
      </c>
      <c r="K16" s="39">
        <f t="shared" si="2"/>
        <v>131432</v>
      </c>
      <c r="L16" s="26">
        <v>17995</v>
      </c>
      <c r="M16" s="39">
        <f t="shared" si="3"/>
        <v>125965</v>
      </c>
      <c r="N16" s="26">
        <v>31086</v>
      </c>
      <c r="O16" s="39">
        <f t="shared" si="4"/>
        <v>217602</v>
      </c>
      <c r="P16" s="26">
        <v>26365</v>
      </c>
      <c r="Q16" s="39">
        <f t="shared" si="5"/>
        <v>184555</v>
      </c>
      <c r="R16" s="26">
        <v>3941</v>
      </c>
      <c r="S16" s="26">
        <v>1.66</v>
      </c>
      <c r="T16" s="26">
        <v>1.47</v>
      </c>
    </row>
    <row r="17" spans="2:20">
      <c r="B17" s="19" t="s">
        <v>27</v>
      </c>
      <c r="C17" s="19" t="s">
        <v>35</v>
      </c>
      <c r="D17" s="22">
        <v>30</v>
      </c>
      <c r="E17" s="26">
        <v>882</v>
      </c>
      <c r="F17" s="39">
        <f t="shared" si="0"/>
        <v>26460</v>
      </c>
      <c r="G17" s="26">
        <v>665</v>
      </c>
      <c r="H17" s="39">
        <f t="shared" si="1"/>
        <v>19950</v>
      </c>
      <c r="I17" s="26">
        <v>33</v>
      </c>
      <c r="J17" s="26">
        <v>13000</v>
      </c>
      <c r="K17" s="39">
        <f t="shared" si="2"/>
        <v>390000</v>
      </c>
      <c r="L17" s="26">
        <v>11000</v>
      </c>
      <c r="M17" s="39">
        <f t="shared" si="3"/>
        <v>330000</v>
      </c>
      <c r="N17" s="26">
        <v>35285</v>
      </c>
      <c r="O17" s="39">
        <f t="shared" si="4"/>
        <v>1058550</v>
      </c>
      <c r="P17" s="26">
        <v>26609</v>
      </c>
      <c r="Q17" s="39">
        <f t="shared" si="5"/>
        <v>798270</v>
      </c>
      <c r="R17" s="26">
        <v>6676</v>
      </c>
      <c r="S17" s="26">
        <v>2.71</v>
      </c>
      <c r="T17" s="26">
        <v>2.42</v>
      </c>
    </row>
    <row r="18" spans="2:20">
      <c r="B18" s="19" t="s">
        <v>27</v>
      </c>
      <c r="C18" s="19" t="s">
        <v>42</v>
      </c>
      <c r="D18" s="22">
        <v>9</v>
      </c>
      <c r="E18" s="26">
        <v>633</v>
      </c>
      <c r="F18" s="39">
        <f t="shared" si="0"/>
        <v>5697</v>
      </c>
      <c r="G18" s="26">
        <v>464</v>
      </c>
      <c r="H18" s="39">
        <f t="shared" si="1"/>
        <v>4176</v>
      </c>
      <c r="I18" s="26">
        <v>37</v>
      </c>
      <c r="J18" s="26">
        <v>18175</v>
      </c>
      <c r="K18" s="39">
        <f t="shared" si="2"/>
        <v>163575</v>
      </c>
      <c r="L18" s="26">
        <v>16548</v>
      </c>
      <c r="M18" s="39">
        <f t="shared" si="3"/>
        <v>148932</v>
      </c>
      <c r="N18" s="26">
        <v>18122</v>
      </c>
      <c r="O18" s="39">
        <f t="shared" si="4"/>
        <v>163098</v>
      </c>
      <c r="P18" s="26">
        <v>13989</v>
      </c>
      <c r="Q18" s="39">
        <f t="shared" si="5"/>
        <v>125901</v>
      </c>
      <c r="R18" s="26">
        <v>2506</v>
      </c>
      <c r="S18" s="28">
        <v>1</v>
      </c>
      <c r="T18" s="26">
        <v>0.85</v>
      </c>
    </row>
    <row r="19" spans="2:20">
      <c r="B19" s="19" t="s">
        <v>27</v>
      </c>
      <c r="C19" s="19" t="s">
        <v>33</v>
      </c>
      <c r="D19" s="22">
        <v>30</v>
      </c>
      <c r="E19" s="26">
        <v>663</v>
      </c>
      <c r="F19" s="39">
        <f t="shared" si="0"/>
        <v>19890</v>
      </c>
      <c r="G19" s="26">
        <v>559</v>
      </c>
      <c r="H19" s="39">
        <f t="shared" si="1"/>
        <v>16770</v>
      </c>
      <c r="I19" s="26">
        <v>19</v>
      </c>
      <c r="J19" s="26">
        <v>18029</v>
      </c>
      <c r="K19" s="39">
        <f t="shared" si="2"/>
        <v>540870</v>
      </c>
      <c r="L19" s="26">
        <v>14612</v>
      </c>
      <c r="M19" s="39">
        <f t="shared" si="3"/>
        <v>438360</v>
      </c>
      <c r="N19" s="26">
        <v>18998</v>
      </c>
      <c r="O19" s="39">
        <f t="shared" si="4"/>
        <v>569940</v>
      </c>
      <c r="P19" s="26">
        <v>16009</v>
      </c>
      <c r="Q19" s="39">
        <f t="shared" si="5"/>
        <v>480270</v>
      </c>
      <c r="R19" s="26">
        <v>-427</v>
      </c>
      <c r="S19" s="26">
        <v>1.05</v>
      </c>
      <c r="T19" s="26">
        <v>1.1000000000000001</v>
      </c>
    </row>
    <row r="20" spans="2:20">
      <c r="B20" s="19" t="s">
        <v>38</v>
      </c>
      <c r="C20" s="19" t="s">
        <v>39</v>
      </c>
      <c r="D20" s="22">
        <v>40</v>
      </c>
      <c r="E20" s="26">
        <v>1079</v>
      </c>
      <c r="F20" s="39">
        <f t="shared" si="0"/>
        <v>43160</v>
      </c>
      <c r="G20" s="26">
        <v>853</v>
      </c>
      <c r="H20" s="39">
        <f t="shared" si="1"/>
        <v>34120</v>
      </c>
      <c r="I20" s="26">
        <v>27</v>
      </c>
      <c r="J20" s="26">
        <v>17011</v>
      </c>
      <c r="K20" s="39">
        <f t="shared" si="2"/>
        <v>680440</v>
      </c>
      <c r="L20" s="26">
        <v>16847</v>
      </c>
      <c r="M20" s="39">
        <f t="shared" si="3"/>
        <v>673880</v>
      </c>
      <c r="N20" s="26">
        <v>31291</v>
      </c>
      <c r="O20" s="39">
        <f t="shared" si="4"/>
        <v>1251640</v>
      </c>
      <c r="P20" s="26">
        <v>24730</v>
      </c>
      <c r="Q20" s="39">
        <f t="shared" si="5"/>
        <v>989200</v>
      </c>
      <c r="R20" s="26">
        <v>6398</v>
      </c>
      <c r="S20" s="26">
        <v>1.84</v>
      </c>
      <c r="T20" s="26">
        <v>1.47</v>
      </c>
    </row>
    <row r="21" spans="2:20">
      <c r="B21" s="19" t="s">
        <v>45</v>
      </c>
      <c r="C21" s="19" t="s">
        <v>69</v>
      </c>
      <c r="D21" s="22">
        <v>2</v>
      </c>
      <c r="E21" s="26">
        <v>1025</v>
      </c>
      <c r="F21" s="39">
        <f t="shared" si="0"/>
        <v>2050</v>
      </c>
      <c r="G21" s="26">
        <v>588</v>
      </c>
      <c r="H21" s="39">
        <f t="shared" si="1"/>
        <v>1176</v>
      </c>
      <c r="I21" s="42">
        <f>((E21-G21)/G21)*100</f>
        <v>74.319727891156461</v>
      </c>
      <c r="J21" s="26">
        <v>13651</v>
      </c>
      <c r="K21" s="39">
        <f t="shared" si="2"/>
        <v>27302</v>
      </c>
      <c r="L21" s="26">
        <v>12753</v>
      </c>
      <c r="M21" s="39">
        <f t="shared" si="3"/>
        <v>25506</v>
      </c>
      <c r="N21" s="26">
        <v>25625</v>
      </c>
      <c r="O21" s="39">
        <f t="shared" si="4"/>
        <v>51250</v>
      </c>
      <c r="P21" s="26">
        <v>14700</v>
      </c>
      <c r="Q21" s="39">
        <f t="shared" si="5"/>
        <v>29400</v>
      </c>
      <c r="R21" s="26">
        <v>10027</v>
      </c>
      <c r="S21" s="26">
        <v>1.88</v>
      </c>
      <c r="T21" s="26">
        <v>1.1499999999999999</v>
      </c>
    </row>
    <row r="22" spans="2:20">
      <c r="D22" s="22">
        <f>SUM(D6:D21)</f>
        <v>322</v>
      </c>
      <c r="F22" s="40">
        <f>SUM(F6:F21)</f>
        <v>297275</v>
      </c>
      <c r="H22" s="40">
        <f>SUM(H6:H21)</f>
        <v>259340</v>
      </c>
      <c r="K22" s="40">
        <f>SUM(K6:K21)</f>
        <v>5196493</v>
      </c>
      <c r="M22" s="40">
        <f>SUM(M6:M21)</f>
        <v>5525564</v>
      </c>
      <c r="O22" s="40">
        <f>SUM(O6:O21)</f>
        <v>9110258</v>
      </c>
      <c r="Q22" s="40">
        <f>SUM(Q6:Q21)</f>
        <v>8072999</v>
      </c>
    </row>
    <row r="23" spans="2:20">
      <c r="F23" s="41">
        <f>F22/D22</f>
        <v>923.21428571428567</v>
      </c>
      <c r="G23" s="42"/>
      <c r="H23" s="41">
        <f>H22/D22</f>
        <v>805.40372670807449</v>
      </c>
      <c r="I23" s="42">
        <f>((F23-H23)/H23)*100</f>
        <v>14.627516002159327</v>
      </c>
      <c r="J23" s="42"/>
      <c r="K23" s="41">
        <f>K22/D22</f>
        <v>16138.17701863354</v>
      </c>
      <c r="L23" s="42"/>
      <c r="M23" s="41">
        <f>M22/D22</f>
        <v>17160.136645962732</v>
      </c>
      <c r="N23" s="42"/>
      <c r="O23" s="41">
        <f>O22/D22</f>
        <v>28292.726708074533</v>
      </c>
      <c r="P23" s="42"/>
      <c r="Q23" s="41">
        <f>Q22/D22</f>
        <v>25071.425465838511</v>
      </c>
    </row>
  </sheetData>
  <mergeCells count="10">
    <mergeCell ref="N3:P3"/>
    <mergeCell ref="R3:R4"/>
    <mergeCell ref="S3:T3"/>
    <mergeCell ref="B5:T5"/>
    <mergeCell ref="B3:B4"/>
    <mergeCell ref="C3:C4"/>
    <mergeCell ref="D3:D4"/>
    <mergeCell ref="E3:G3"/>
    <mergeCell ref="I3:I4"/>
    <mergeCell ref="J3:L3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P37"/>
  <sheetViews>
    <sheetView topLeftCell="A16" workbookViewId="0">
      <selection activeCell="G41" sqref="G41"/>
    </sheetView>
  </sheetViews>
  <sheetFormatPr defaultRowHeight="14.4"/>
  <cols>
    <col min="6" max="6" width="8.88671875" style="58"/>
    <col min="8" max="8" width="8.88671875" style="58"/>
  </cols>
  <sheetData>
    <row r="3" spans="1:16">
      <c r="A3" t="s">
        <v>70</v>
      </c>
      <c r="B3" s="27" t="s">
        <v>44</v>
      </c>
      <c r="C3" s="27" t="s">
        <v>41</v>
      </c>
      <c r="D3" s="25">
        <v>15</v>
      </c>
      <c r="E3" s="25">
        <v>815</v>
      </c>
      <c r="F3" s="31">
        <f>E3*D3</f>
        <v>12225</v>
      </c>
      <c r="G3" s="25">
        <v>650</v>
      </c>
      <c r="H3" s="31">
        <f>G3*D3</f>
        <v>9750</v>
      </c>
      <c r="I3" s="25">
        <v>25</v>
      </c>
      <c r="J3" s="25">
        <v>13154</v>
      </c>
      <c r="K3" s="25">
        <v>11396</v>
      </c>
      <c r="L3" s="25">
        <v>28861</v>
      </c>
      <c r="M3" s="25">
        <v>22750</v>
      </c>
      <c r="N3" s="25">
        <v>4353</v>
      </c>
      <c r="O3" s="25">
        <v>2.19</v>
      </c>
      <c r="P3" s="29">
        <v>2</v>
      </c>
    </row>
    <row r="4" spans="1:16">
      <c r="B4" s="4" t="s">
        <v>27</v>
      </c>
      <c r="C4" s="4" t="s">
        <v>28</v>
      </c>
      <c r="D4" s="22">
        <v>5</v>
      </c>
      <c r="E4" s="26">
        <v>1340</v>
      </c>
      <c r="F4" s="31">
        <f t="shared" ref="F4:F24" si="0">E4*D4</f>
        <v>6700</v>
      </c>
      <c r="G4" s="26">
        <v>1168</v>
      </c>
      <c r="H4" s="31">
        <f t="shared" ref="H4:H24" si="1">G4*D4</f>
        <v>5840</v>
      </c>
      <c r="I4" s="26">
        <v>15</v>
      </c>
      <c r="J4" s="26">
        <v>20215</v>
      </c>
      <c r="K4" s="26">
        <v>18853</v>
      </c>
      <c r="L4" s="26">
        <v>38860</v>
      </c>
      <c r="M4" s="26">
        <v>33872</v>
      </c>
      <c r="N4" s="26">
        <v>3626</v>
      </c>
      <c r="O4" s="26">
        <v>1.92</v>
      </c>
      <c r="P4" s="28">
        <v>1.8</v>
      </c>
    </row>
    <row r="5" spans="1:16">
      <c r="B5" s="4" t="s">
        <v>27</v>
      </c>
      <c r="C5" s="4" t="s">
        <v>34</v>
      </c>
      <c r="D5" s="22">
        <v>30</v>
      </c>
      <c r="E5" s="26">
        <v>993</v>
      </c>
      <c r="F5" s="31">
        <f t="shared" si="0"/>
        <v>29790</v>
      </c>
      <c r="G5" s="26">
        <v>684</v>
      </c>
      <c r="H5" s="31">
        <f t="shared" si="1"/>
        <v>20520</v>
      </c>
      <c r="I5" s="26">
        <v>45</v>
      </c>
      <c r="J5" s="26">
        <v>15616</v>
      </c>
      <c r="K5" s="26">
        <v>11873</v>
      </c>
      <c r="L5" s="26">
        <v>32274</v>
      </c>
      <c r="M5" s="26">
        <v>22235</v>
      </c>
      <c r="N5" s="26">
        <v>6296</v>
      </c>
      <c r="O5" s="26">
        <v>2.0699999999999998</v>
      </c>
      <c r="P5" s="26">
        <v>1.86</v>
      </c>
    </row>
    <row r="6" spans="1:16">
      <c r="B6" s="4" t="s">
        <v>27</v>
      </c>
      <c r="C6" s="4" t="s">
        <v>42</v>
      </c>
      <c r="D6" s="22">
        <v>7</v>
      </c>
      <c r="E6" s="26">
        <v>1321</v>
      </c>
      <c r="F6" s="31">
        <f t="shared" si="0"/>
        <v>9247</v>
      </c>
      <c r="G6" s="26">
        <v>996</v>
      </c>
      <c r="H6" s="31">
        <f t="shared" si="1"/>
        <v>6972</v>
      </c>
      <c r="I6" s="26">
        <v>33</v>
      </c>
      <c r="J6" s="26">
        <v>27969</v>
      </c>
      <c r="K6" s="26">
        <v>24624</v>
      </c>
      <c r="L6" s="26">
        <v>38500</v>
      </c>
      <c r="M6" s="26">
        <v>29100</v>
      </c>
      <c r="N6" s="26">
        <v>6056</v>
      </c>
      <c r="O6" s="26">
        <v>1.38</v>
      </c>
      <c r="P6" s="26">
        <v>1.18</v>
      </c>
    </row>
    <row r="7" spans="1:16">
      <c r="B7" s="4" t="s">
        <v>45</v>
      </c>
      <c r="C7" s="4" t="s">
        <v>36</v>
      </c>
      <c r="D7" s="25">
        <v>41</v>
      </c>
      <c r="E7" s="26">
        <v>846</v>
      </c>
      <c r="F7" s="31">
        <f t="shared" si="0"/>
        <v>34686</v>
      </c>
      <c r="G7" s="26">
        <v>449</v>
      </c>
      <c r="H7" s="31">
        <f t="shared" si="1"/>
        <v>18409</v>
      </c>
      <c r="I7" s="26">
        <v>88</v>
      </c>
      <c r="J7" s="26">
        <v>19418</v>
      </c>
      <c r="K7" s="26">
        <v>14513</v>
      </c>
      <c r="L7" s="26">
        <v>39105</v>
      </c>
      <c r="M7" s="26">
        <v>20721</v>
      </c>
      <c r="N7" s="26">
        <v>13479</v>
      </c>
      <c r="O7" s="26">
        <v>2.0099999999999998</v>
      </c>
      <c r="P7" s="26">
        <v>1.43</v>
      </c>
    </row>
    <row r="8" spans="1:16">
      <c r="B8" s="4"/>
      <c r="C8" s="4" t="s">
        <v>43</v>
      </c>
      <c r="D8" s="25">
        <v>8</v>
      </c>
      <c r="E8" s="25">
        <v>1036</v>
      </c>
      <c r="F8" s="31">
        <f t="shared" si="0"/>
        <v>8288</v>
      </c>
      <c r="G8" s="25">
        <v>1228</v>
      </c>
      <c r="H8" s="31">
        <f t="shared" si="1"/>
        <v>9824</v>
      </c>
      <c r="I8" s="25">
        <v>-16</v>
      </c>
      <c r="J8" s="25">
        <v>12101</v>
      </c>
      <c r="K8" s="25">
        <v>15022</v>
      </c>
      <c r="L8" s="25">
        <v>25891</v>
      </c>
      <c r="M8" s="25">
        <v>21488</v>
      </c>
      <c r="N8" s="25">
        <v>7324</v>
      </c>
      <c r="O8" s="25">
        <v>2.14</v>
      </c>
      <c r="P8" s="25">
        <v>1.43</v>
      </c>
    </row>
    <row r="9" spans="1:16">
      <c r="A9" t="s">
        <v>71</v>
      </c>
      <c r="B9" s="19" t="s">
        <v>57</v>
      </c>
      <c r="C9" s="20" t="s">
        <v>61</v>
      </c>
      <c r="D9" s="21">
        <v>30</v>
      </c>
      <c r="E9" s="21">
        <v>1005</v>
      </c>
      <c r="F9" s="31">
        <f t="shared" si="0"/>
        <v>30150</v>
      </c>
      <c r="G9" s="21">
        <v>1344</v>
      </c>
      <c r="H9" s="31">
        <f t="shared" si="1"/>
        <v>40320</v>
      </c>
      <c r="I9" s="23">
        <f>((E9-G9)/G9)*100</f>
        <v>-25.223214285714285</v>
      </c>
      <c r="J9" s="21">
        <v>15250</v>
      </c>
      <c r="K9" s="21">
        <v>33685</v>
      </c>
      <c r="L9" s="21">
        <v>35175</v>
      </c>
      <c r="M9" s="21">
        <v>47040</v>
      </c>
      <c r="N9" s="22">
        <f>((L9-J9)-(M9-K9))</f>
        <v>6570</v>
      </c>
      <c r="O9" s="24">
        <f>L9/J9</f>
        <v>2.3065573770491805</v>
      </c>
      <c r="P9" s="24">
        <f>M9/K9</f>
        <v>1.3964672702983525</v>
      </c>
    </row>
    <row r="10" spans="1:16">
      <c r="B10" s="19" t="s">
        <v>29</v>
      </c>
      <c r="C10" s="20" t="s">
        <v>40</v>
      </c>
      <c r="D10" s="21">
        <v>15</v>
      </c>
      <c r="E10" s="26">
        <v>889</v>
      </c>
      <c r="F10" s="31">
        <f t="shared" si="0"/>
        <v>13335</v>
      </c>
      <c r="G10" s="26">
        <v>747</v>
      </c>
      <c r="H10" s="31">
        <f t="shared" si="1"/>
        <v>11205</v>
      </c>
      <c r="I10" s="26">
        <v>19</v>
      </c>
      <c r="J10" s="26">
        <v>11285</v>
      </c>
      <c r="K10" s="26">
        <v>11255</v>
      </c>
      <c r="L10" s="26">
        <v>24890</v>
      </c>
      <c r="M10" s="26">
        <v>20905</v>
      </c>
      <c r="N10" s="26">
        <v>3956</v>
      </c>
      <c r="O10" s="26">
        <v>2.21</v>
      </c>
      <c r="P10" s="26">
        <v>1.86</v>
      </c>
    </row>
    <row r="11" spans="1:16">
      <c r="B11" s="19" t="s">
        <v>29</v>
      </c>
      <c r="C11" s="20" t="s">
        <v>62</v>
      </c>
      <c r="D11" s="21">
        <v>20</v>
      </c>
      <c r="E11" s="21">
        <v>994</v>
      </c>
      <c r="F11" s="31">
        <f t="shared" si="0"/>
        <v>19880</v>
      </c>
      <c r="G11" s="21">
        <v>731</v>
      </c>
      <c r="H11" s="31">
        <f t="shared" si="1"/>
        <v>14620</v>
      </c>
      <c r="I11" s="23">
        <f>((E11-G11)/G11)*100</f>
        <v>35.978112175102602</v>
      </c>
      <c r="J11" s="21">
        <v>17850</v>
      </c>
      <c r="K11" s="21">
        <v>16225</v>
      </c>
      <c r="L11" s="21">
        <v>27475</v>
      </c>
      <c r="M11" s="21">
        <v>20475</v>
      </c>
      <c r="N11" s="22">
        <f t="shared" ref="N11:N16" si="2">((L11-J11)-(M11-K11))</f>
        <v>5375</v>
      </c>
      <c r="O11" s="24">
        <f t="shared" ref="O11:P16" si="3">L11/J11</f>
        <v>1.5392156862745099</v>
      </c>
      <c r="P11" s="24">
        <f t="shared" si="3"/>
        <v>1.2619414483821263</v>
      </c>
    </row>
    <row r="12" spans="1:16">
      <c r="B12" s="19" t="s">
        <v>29</v>
      </c>
      <c r="C12" s="20" t="s">
        <v>63</v>
      </c>
      <c r="D12" s="21">
        <v>20</v>
      </c>
      <c r="E12" s="21">
        <v>773</v>
      </c>
      <c r="F12" s="31">
        <f t="shared" si="0"/>
        <v>15460</v>
      </c>
      <c r="G12" s="21">
        <v>646</v>
      </c>
      <c r="H12" s="31">
        <f t="shared" si="1"/>
        <v>12920</v>
      </c>
      <c r="I12" s="23">
        <f t="shared" ref="I12:I16" si="4">((E12-G12)/G12)*100</f>
        <v>19.659442724458202</v>
      </c>
      <c r="J12" s="21">
        <v>17674</v>
      </c>
      <c r="K12" s="21">
        <v>16456</v>
      </c>
      <c r="L12" s="21">
        <v>22417</v>
      </c>
      <c r="M12" s="21">
        <v>18734</v>
      </c>
      <c r="N12" s="22">
        <f t="shared" si="2"/>
        <v>2465</v>
      </c>
      <c r="O12" s="24">
        <f t="shared" si="3"/>
        <v>1.2683603032703405</v>
      </c>
      <c r="P12" s="24">
        <f t="shared" si="3"/>
        <v>1.1384297520661157</v>
      </c>
    </row>
    <row r="13" spans="1:16">
      <c r="B13" s="19" t="s">
        <v>29</v>
      </c>
      <c r="C13" s="20" t="s">
        <v>64</v>
      </c>
      <c r="D13" s="21">
        <v>20</v>
      </c>
      <c r="E13" s="21">
        <v>880</v>
      </c>
      <c r="F13" s="31">
        <f t="shared" si="0"/>
        <v>17600</v>
      </c>
      <c r="G13" s="21">
        <v>758</v>
      </c>
      <c r="H13" s="31">
        <f t="shared" si="1"/>
        <v>15160</v>
      </c>
      <c r="I13" s="23">
        <f t="shared" si="4"/>
        <v>16.094986807387862</v>
      </c>
      <c r="J13" s="21">
        <v>16220</v>
      </c>
      <c r="K13" s="21">
        <v>17004</v>
      </c>
      <c r="L13" s="21">
        <v>25945</v>
      </c>
      <c r="M13" s="21">
        <v>22346</v>
      </c>
      <c r="N13" s="22">
        <f t="shared" si="2"/>
        <v>4383</v>
      </c>
      <c r="O13" s="24">
        <f t="shared" si="3"/>
        <v>1.5995684340320593</v>
      </c>
      <c r="P13" s="24">
        <f t="shared" si="3"/>
        <v>1.3141613737944013</v>
      </c>
    </row>
    <row r="14" spans="1:16">
      <c r="B14" s="19" t="s">
        <v>29</v>
      </c>
      <c r="C14" s="20" t="s">
        <v>65</v>
      </c>
      <c r="D14" s="21">
        <v>20</v>
      </c>
      <c r="E14" s="21">
        <v>1092</v>
      </c>
      <c r="F14" s="31">
        <f t="shared" si="0"/>
        <v>21840</v>
      </c>
      <c r="G14" s="21">
        <v>901</v>
      </c>
      <c r="H14" s="31">
        <f t="shared" si="1"/>
        <v>18020</v>
      </c>
      <c r="I14" s="23">
        <f t="shared" si="4"/>
        <v>21.198668146503884</v>
      </c>
      <c r="J14" s="21">
        <v>16153</v>
      </c>
      <c r="K14" s="21">
        <v>17108</v>
      </c>
      <c r="L14" s="21">
        <v>29767</v>
      </c>
      <c r="M14" s="21">
        <v>24551</v>
      </c>
      <c r="N14" s="22">
        <f t="shared" si="2"/>
        <v>6171</v>
      </c>
      <c r="O14" s="24">
        <f t="shared" si="3"/>
        <v>1.8428155760539837</v>
      </c>
      <c r="P14" s="24">
        <f t="shared" si="3"/>
        <v>1.4350596212298341</v>
      </c>
    </row>
    <row r="15" spans="1:16">
      <c r="B15" s="19" t="s">
        <v>29</v>
      </c>
      <c r="C15" s="20" t="s">
        <v>66</v>
      </c>
      <c r="D15" s="21">
        <v>20</v>
      </c>
      <c r="E15" s="21">
        <v>1131</v>
      </c>
      <c r="F15" s="31">
        <f t="shared" si="0"/>
        <v>22620</v>
      </c>
      <c r="G15" s="21">
        <v>963</v>
      </c>
      <c r="H15" s="31">
        <f t="shared" si="1"/>
        <v>19260</v>
      </c>
      <c r="I15" s="23">
        <f t="shared" si="4"/>
        <v>17.445482866043612</v>
      </c>
      <c r="J15" s="21">
        <v>14250</v>
      </c>
      <c r="K15" s="21">
        <v>13640</v>
      </c>
      <c r="L15" s="21">
        <v>27710</v>
      </c>
      <c r="M15" s="21">
        <v>23580</v>
      </c>
      <c r="N15" s="22">
        <f t="shared" si="2"/>
        <v>3520</v>
      </c>
      <c r="O15" s="24">
        <f t="shared" si="3"/>
        <v>1.9445614035087719</v>
      </c>
      <c r="P15" s="24">
        <f t="shared" si="3"/>
        <v>1.7287390029325513</v>
      </c>
    </row>
    <row r="16" spans="1:16">
      <c r="B16" s="19" t="s">
        <v>29</v>
      </c>
      <c r="C16" s="20" t="s">
        <v>67</v>
      </c>
      <c r="D16" s="21">
        <v>20</v>
      </c>
      <c r="E16" s="21">
        <v>652</v>
      </c>
      <c r="F16" s="31">
        <f t="shared" si="0"/>
        <v>13040</v>
      </c>
      <c r="G16" s="21">
        <v>578</v>
      </c>
      <c r="H16" s="31">
        <f t="shared" si="1"/>
        <v>11560</v>
      </c>
      <c r="I16" s="23">
        <f t="shared" si="4"/>
        <v>12.802768166089965</v>
      </c>
      <c r="J16" s="21">
        <v>16566</v>
      </c>
      <c r="K16" s="21">
        <v>15514</v>
      </c>
      <c r="L16" s="21">
        <v>17856</v>
      </c>
      <c r="M16" s="21">
        <v>15843</v>
      </c>
      <c r="N16" s="22">
        <f t="shared" si="2"/>
        <v>961</v>
      </c>
      <c r="O16" s="24">
        <f t="shared" si="3"/>
        <v>1.0778703368344802</v>
      </c>
      <c r="P16" s="24">
        <f t="shared" si="3"/>
        <v>1.0212066520562073</v>
      </c>
    </row>
    <row r="17" spans="2:16">
      <c r="B17" s="19" t="s">
        <v>31</v>
      </c>
      <c r="C17" s="19" t="s">
        <v>32</v>
      </c>
      <c r="D17" s="22">
        <v>21</v>
      </c>
      <c r="E17" s="26">
        <v>1007</v>
      </c>
      <c r="F17" s="31">
        <f t="shared" si="0"/>
        <v>21147</v>
      </c>
      <c r="G17" s="26">
        <v>854</v>
      </c>
      <c r="H17" s="31">
        <f t="shared" si="1"/>
        <v>17934</v>
      </c>
      <c r="I17" s="26">
        <v>18</v>
      </c>
      <c r="J17" s="26">
        <v>15725</v>
      </c>
      <c r="K17" s="26">
        <v>17830</v>
      </c>
      <c r="L17" s="26">
        <v>38758</v>
      </c>
      <c r="M17" s="26">
        <v>36774</v>
      </c>
      <c r="N17" s="26">
        <v>4089</v>
      </c>
      <c r="O17" s="26">
        <v>2.46</v>
      </c>
      <c r="P17" s="26">
        <v>2.06</v>
      </c>
    </row>
    <row r="18" spans="2:16">
      <c r="B18" s="19" t="s">
        <v>27</v>
      </c>
      <c r="C18" s="19" t="s">
        <v>28</v>
      </c>
      <c r="D18" s="22">
        <v>18</v>
      </c>
      <c r="E18" s="26">
        <v>969</v>
      </c>
      <c r="F18" s="31">
        <f t="shared" si="0"/>
        <v>17442</v>
      </c>
      <c r="G18" s="26">
        <v>877</v>
      </c>
      <c r="H18" s="31">
        <f t="shared" si="1"/>
        <v>15786</v>
      </c>
      <c r="I18" s="26">
        <v>10</v>
      </c>
      <c r="J18" s="26">
        <v>18423</v>
      </c>
      <c r="K18" s="26">
        <v>17232</v>
      </c>
      <c r="L18" s="26">
        <v>29570</v>
      </c>
      <c r="M18" s="26">
        <v>25433</v>
      </c>
      <c r="N18" s="26">
        <v>2946</v>
      </c>
      <c r="O18" s="26">
        <v>1.61</v>
      </c>
      <c r="P18" s="26">
        <v>1.48</v>
      </c>
    </row>
    <row r="19" spans="2:16">
      <c r="B19" s="19" t="s">
        <v>27</v>
      </c>
      <c r="C19" s="19" t="s">
        <v>28</v>
      </c>
      <c r="D19" s="22">
        <v>7</v>
      </c>
      <c r="E19" s="26">
        <v>1072</v>
      </c>
      <c r="F19" s="31">
        <f t="shared" si="0"/>
        <v>7504</v>
      </c>
      <c r="G19" s="26">
        <v>909</v>
      </c>
      <c r="H19" s="31">
        <f t="shared" si="1"/>
        <v>6363</v>
      </c>
      <c r="I19" s="26">
        <v>18</v>
      </c>
      <c r="J19" s="26">
        <v>18776</v>
      </c>
      <c r="K19" s="26">
        <v>17995</v>
      </c>
      <c r="L19" s="26">
        <v>31086</v>
      </c>
      <c r="M19" s="26">
        <v>26365</v>
      </c>
      <c r="N19" s="26">
        <v>3941</v>
      </c>
      <c r="O19" s="26">
        <v>1.66</v>
      </c>
      <c r="P19" s="26">
        <v>1.47</v>
      </c>
    </row>
    <row r="20" spans="2:16">
      <c r="B20" s="19" t="s">
        <v>27</v>
      </c>
      <c r="C20" s="19" t="s">
        <v>35</v>
      </c>
      <c r="D20" s="22">
        <v>30</v>
      </c>
      <c r="E20" s="26">
        <v>882</v>
      </c>
      <c r="F20" s="31">
        <f t="shared" si="0"/>
        <v>26460</v>
      </c>
      <c r="G20" s="26">
        <v>665</v>
      </c>
      <c r="H20" s="31">
        <f t="shared" si="1"/>
        <v>19950</v>
      </c>
      <c r="I20" s="26">
        <v>33</v>
      </c>
      <c r="J20" s="26">
        <v>13000</v>
      </c>
      <c r="K20" s="26">
        <v>11000</v>
      </c>
      <c r="L20" s="26">
        <v>35285</v>
      </c>
      <c r="M20" s="26">
        <v>26609</v>
      </c>
      <c r="N20" s="26">
        <v>6676</v>
      </c>
      <c r="O20" s="26">
        <v>2.71</v>
      </c>
      <c r="P20" s="26">
        <v>2.42</v>
      </c>
    </row>
    <row r="21" spans="2:16">
      <c r="B21" s="19" t="s">
        <v>27</v>
      </c>
      <c r="C21" s="19" t="s">
        <v>42</v>
      </c>
      <c r="D21" s="22">
        <v>9</v>
      </c>
      <c r="E21" s="26">
        <v>633</v>
      </c>
      <c r="F21" s="31">
        <f t="shared" si="0"/>
        <v>5697</v>
      </c>
      <c r="G21" s="26">
        <v>464</v>
      </c>
      <c r="H21" s="31">
        <f t="shared" si="1"/>
        <v>4176</v>
      </c>
      <c r="I21" s="26">
        <v>37</v>
      </c>
      <c r="J21" s="26">
        <v>22841</v>
      </c>
      <c r="K21" s="26">
        <v>20256</v>
      </c>
      <c r="L21" s="26">
        <v>22095</v>
      </c>
      <c r="M21" s="26">
        <v>16606</v>
      </c>
      <c r="N21" s="26">
        <v>2904</v>
      </c>
      <c r="O21" s="28">
        <v>0.97</v>
      </c>
      <c r="P21" s="26">
        <v>0.82</v>
      </c>
    </row>
    <row r="22" spans="2:16">
      <c r="B22" s="19" t="s">
        <v>27</v>
      </c>
      <c r="C22" s="19" t="s">
        <v>33</v>
      </c>
      <c r="D22" s="22">
        <v>30</v>
      </c>
      <c r="E22" s="26">
        <v>663</v>
      </c>
      <c r="F22" s="31">
        <f t="shared" si="0"/>
        <v>19890</v>
      </c>
      <c r="G22" s="26">
        <v>559</v>
      </c>
      <c r="H22" s="31">
        <f t="shared" si="1"/>
        <v>16770</v>
      </c>
      <c r="I22" s="26">
        <v>19</v>
      </c>
      <c r="J22" s="26">
        <v>18029</v>
      </c>
      <c r="K22" s="26">
        <v>14612</v>
      </c>
      <c r="L22" s="26">
        <v>18998</v>
      </c>
      <c r="M22" s="26">
        <v>16009</v>
      </c>
      <c r="N22" s="26">
        <v>-427</v>
      </c>
      <c r="O22" s="26">
        <v>1.05</v>
      </c>
      <c r="P22" s="26">
        <v>1.1000000000000001</v>
      </c>
    </row>
    <row r="23" spans="2:16">
      <c r="B23" s="19" t="s">
        <v>38</v>
      </c>
      <c r="C23" s="19" t="s">
        <v>39</v>
      </c>
      <c r="D23" s="22">
        <v>40</v>
      </c>
      <c r="E23" s="26">
        <v>1079</v>
      </c>
      <c r="F23" s="31">
        <f t="shared" si="0"/>
        <v>43160</v>
      </c>
      <c r="G23" s="26">
        <v>853</v>
      </c>
      <c r="H23" s="31">
        <f t="shared" si="1"/>
        <v>34120</v>
      </c>
      <c r="I23" s="26">
        <v>27</v>
      </c>
      <c r="J23" s="26">
        <v>17011</v>
      </c>
      <c r="K23" s="26">
        <v>16847</v>
      </c>
      <c r="L23" s="26">
        <v>31291</v>
      </c>
      <c r="M23" s="26">
        <v>24730</v>
      </c>
      <c r="N23" s="26">
        <v>6398</v>
      </c>
      <c r="O23" s="26">
        <v>1.84</v>
      </c>
      <c r="P23" s="26">
        <v>1.47</v>
      </c>
    </row>
    <row r="24" spans="2:16">
      <c r="B24" s="19" t="s">
        <v>45</v>
      </c>
      <c r="C24" s="19" t="s">
        <v>69</v>
      </c>
      <c r="D24" s="22">
        <v>2</v>
      </c>
      <c r="E24" s="26">
        <v>1025</v>
      </c>
      <c r="F24" s="31">
        <f t="shared" si="0"/>
        <v>2050</v>
      </c>
      <c r="G24" s="26">
        <v>420</v>
      </c>
      <c r="H24" s="31">
        <f t="shared" si="1"/>
        <v>840</v>
      </c>
      <c r="I24" s="26">
        <v>144</v>
      </c>
      <c r="J24" s="26">
        <v>13651</v>
      </c>
      <c r="K24" s="26">
        <v>12753</v>
      </c>
      <c r="L24" s="26">
        <v>25625</v>
      </c>
      <c r="M24" s="26">
        <v>14700</v>
      </c>
      <c r="N24" s="26">
        <v>10027</v>
      </c>
      <c r="O24" s="26">
        <v>1.88</v>
      </c>
      <c r="P24" s="26">
        <v>1.1499999999999999</v>
      </c>
    </row>
    <row r="25" spans="2:16">
      <c r="D25">
        <f>SUM(D3:D24)</f>
        <v>428</v>
      </c>
      <c r="F25" s="56">
        <f>SUM(F3:F24)</f>
        <v>398211</v>
      </c>
      <c r="H25" s="56">
        <f>SUM(H3:H24)</f>
        <v>330319</v>
      </c>
    </row>
    <row r="26" spans="2:16">
      <c r="F26" s="57">
        <f>F25/D25</f>
        <v>930.39953271028037</v>
      </c>
      <c r="G26" s="44"/>
      <c r="H26" s="57">
        <f>H25/D25</f>
        <v>771.77336448598135</v>
      </c>
    </row>
    <row r="37" spans="4:6">
      <c r="D37">
        <v>1051</v>
      </c>
      <c r="E37">
        <v>1040</v>
      </c>
      <c r="F37" s="58">
        <f>((D37-E37)/E37)*100</f>
        <v>1.0576923076923077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3:P19"/>
  <sheetViews>
    <sheetView topLeftCell="C1" workbookViewId="0">
      <selection activeCell="P16" sqref="P16"/>
    </sheetView>
  </sheetViews>
  <sheetFormatPr defaultRowHeight="14.4"/>
  <cols>
    <col min="14" max="14" width="11.5546875" bestFit="1" customWidth="1"/>
    <col min="16" max="16" width="9.5546875" bestFit="1" customWidth="1"/>
  </cols>
  <sheetData>
    <row r="3" spans="2:16">
      <c r="B3" s="19" t="s">
        <v>27</v>
      </c>
      <c r="C3" s="19" t="s">
        <v>28</v>
      </c>
      <c r="D3" s="22">
        <v>18</v>
      </c>
      <c r="E3" s="26">
        <v>969</v>
      </c>
      <c r="F3" s="26">
        <f>E3*D3</f>
        <v>17442</v>
      </c>
      <c r="G3" s="26">
        <v>877</v>
      </c>
      <c r="H3">
        <f>G3*D3</f>
        <v>15786</v>
      </c>
      <c r="J3" s="19" t="s">
        <v>29</v>
      </c>
      <c r="K3" s="20" t="s">
        <v>40</v>
      </c>
      <c r="L3" s="21">
        <v>15</v>
      </c>
      <c r="M3" s="26">
        <v>889</v>
      </c>
      <c r="N3" s="26">
        <f>M3*L3</f>
        <v>13335</v>
      </c>
      <c r="O3" s="26">
        <v>747</v>
      </c>
      <c r="P3">
        <f>O3*L3</f>
        <v>11205</v>
      </c>
    </row>
    <row r="4" spans="2:16">
      <c r="B4" s="19" t="s">
        <v>27</v>
      </c>
      <c r="C4" s="19" t="s">
        <v>28</v>
      </c>
      <c r="D4" s="22">
        <v>7</v>
      </c>
      <c r="E4" s="26">
        <v>1072</v>
      </c>
      <c r="F4" s="26">
        <f t="shared" ref="F4:F10" si="0">E4*D4</f>
        <v>7504</v>
      </c>
      <c r="G4" s="26">
        <v>909</v>
      </c>
      <c r="H4">
        <f t="shared" ref="H4:H10" si="1">G4*D4</f>
        <v>6363</v>
      </c>
      <c r="J4" s="19" t="s">
        <v>29</v>
      </c>
      <c r="K4" s="20" t="s">
        <v>62</v>
      </c>
      <c r="L4" s="21">
        <v>20</v>
      </c>
      <c r="M4" s="21">
        <v>994</v>
      </c>
      <c r="N4" s="26">
        <f t="shared" ref="N4:N9" si="2">M4*L4</f>
        <v>19880</v>
      </c>
      <c r="O4" s="21">
        <v>731</v>
      </c>
      <c r="P4">
        <f t="shared" ref="P4:P9" si="3">O4*L4</f>
        <v>14620</v>
      </c>
    </row>
    <row r="5" spans="2:16">
      <c r="B5" s="19" t="s">
        <v>27</v>
      </c>
      <c r="C5" s="19" t="s">
        <v>35</v>
      </c>
      <c r="D5" s="22">
        <v>30</v>
      </c>
      <c r="E5" s="26">
        <v>882</v>
      </c>
      <c r="F5" s="26">
        <f t="shared" si="0"/>
        <v>26460</v>
      </c>
      <c r="G5" s="26">
        <v>665</v>
      </c>
      <c r="H5">
        <f t="shared" si="1"/>
        <v>19950</v>
      </c>
      <c r="J5" s="19" t="s">
        <v>29</v>
      </c>
      <c r="K5" s="20" t="s">
        <v>63</v>
      </c>
      <c r="L5" s="21">
        <v>20</v>
      </c>
      <c r="M5" s="21">
        <v>773</v>
      </c>
      <c r="N5" s="26">
        <f t="shared" si="2"/>
        <v>15460</v>
      </c>
      <c r="O5" s="21">
        <v>646</v>
      </c>
      <c r="P5">
        <f t="shared" si="3"/>
        <v>12920</v>
      </c>
    </row>
    <row r="6" spans="2:16">
      <c r="B6" s="19" t="s">
        <v>27</v>
      </c>
      <c r="C6" s="19" t="s">
        <v>42</v>
      </c>
      <c r="D6" s="22">
        <v>9</v>
      </c>
      <c r="E6" s="26">
        <v>633</v>
      </c>
      <c r="F6" s="26">
        <f t="shared" si="0"/>
        <v>5697</v>
      </c>
      <c r="G6" s="26">
        <v>464</v>
      </c>
      <c r="H6">
        <f t="shared" si="1"/>
        <v>4176</v>
      </c>
      <c r="J6" s="19" t="s">
        <v>29</v>
      </c>
      <c r="K6" s="20" t="s">
        <v>64</v>
      </c>
      <c r="L6" s="21">
        <v>20</v>
      </c>
      <c r="M6" s="21">
        <v>880</v>
      </c>
      <c r="N6" s="26">
        <f t="shared" si="2"/>
        <v>17600</v>
      </c>
      <c r="O6" s="21">
        <v>758</v>
      </c>
      <c r="P6">
        <f t="shared" si="3"/>
        <v>15160</v>
      </c>
    </row>
    <row r="7" spans="2:16">
      <c r="B7" s="19" t="s">
        <v>27</v>
      </c>
      <c r="C7" s="19" t="s">
        <v>33</v>
      </c>
      <c r="D7" s="22">
        <v>30</v>
      </c>
      <c r="E7" s="26">
        <v>663</v>
      </c>
      <c r="F7" s="26">
        <f t="shared" si="0"/>
        <v>19890</v>
      </c>
      <c r="G7" s="26">
        <v>559</v>
      </c>
      <c r="H7">
        <f t="shared" si="1"/>
        <v>16770</v>
      </c>
      <c r="J7" s="19" t="s">
        <v>29</v>
      </c>
      <c r="K7" s="20" t="s">
        <v>65</v>
      </c>
      <c r="L7" s="21">
        <v>20</v>
      </c>
      <c r="M7" s="21">
        <v>1092</v>
      </c>
      <c r="N7" s="26">
        <f t="shared" si="2"/>
        <v>21840</v>
      </c>
      <c r="O7" s="21">
        <v>901</v>
      </c>
      <c r="P7">
        <f t="shared" si="3"/>
        <v>18020</v>
      </c>
    </row>
    <row r="8" spans="2:16">
      <c r="D8" s="22">
        <v>5</v>
      </c>
      <c r="E8" s="26">
        <v>1340</v>
      </c>
      <c r="F8" s="26">
        <f t="shared" si="0"/>
        <v>6700</v>
      </c>
      <c r="G8" s="26">
        <v>1168</v>
      </c>
      <c r="H8">
        <f t="shared" si="1"/>
        <v>5840</v>
      </c>
      <c r="J8" s="19" t="s">
        <v>29</v>
      </c>
      <c r="K8" s="20" t="s">
        <v>66</v>
      </c>
      <c r="L8" s="21">
        <v>20</v>
      </c>
      <c r="M8" s="21">
        <v>1131</v>
      </c>
      <c r="N8" s="26">
        <f t="shared" si="2"/>
        <v>22620</v>
      </c>
      <c r="O8" s="21">
        <v>963</v>
      </c>
      <c r="P8">
        <f t="shared" si="3"/>
        <v>19260</v>
      </c>
    </row>
    <row r="9" spans="2:16">
      <c r="D9" s="22">
        <v>30</v>
      </c>
      <c r="E9" s="26">
        <v>993</v>
      </c>
      <c r="F9" s="26">
        <f t="shared" si="0"/>
        <v>29790</v>
      </c>
      <c r="G9" s="26">
        <v>684</v>
      </c>
      <c r="H9">
        <f t="shared" si="1"/>
        <v>20520</v>
      </c>
      <c r="J9" s="19" t="s">
        <v>29</v>
      </c>
      <c r="K9" s="20" t="s">
        <v>67</v>
      </c>
      <c r="L9" s="21">
        <v>20</v>
      </c>
      <c r="M9" s="21">
        <v>652</v>
      </c>
      <c r="N9" s="26">
        <f t="shared" si="2"/>
        <v>13040</v>
      </c>
      <c r="O9" s="21">
        <v>578</v>
      </c>
      <c r="P9">
        <f t="shared" si="3"/>
        <v>11560</v>
      </c>
    </row>
    <row r="10" spans="2:16">
      <c r="D10" s="22">
        <v>7</v>
      </c>
      <c r="E10" s="26">
        <v>1321</v>
      </c>
      <c r="F10" s="26">
        <f t="shared" si="0"/>
        <v>9247</v>
      </c>
      <c r="G10" s="26">
        <v>996</v>
      </c>
      <c r="H10">
        <f t="shared" si="1"/>
        <v>6972</v>
      </c>
      <c r="L10">
        <f>SUM(L3:L9)</f>
        <v>135</v>
      </c>
      <c r="N10" s="46">
        <f>SUM(N3:N9)</f>
        <v>123775</v>
      </c>
      <c r="P10">
        <f>SUM(P3:P9)</f>
        <v>102745</v>
      </c>
    </row>
    <row r="11" spans="2:16">
      <c r="D11">
        <f>SUM(D3:D10)</f>
        <v>136</v>
      </c>
      <c r="F11" s="46">
        <f>SUM(F3:F10)</f>
        <v>122730</v>
      </c>
      <c r="H11">
        <f>SUM(H3:H10)</f>
        <v>96377</v>
      </c>
      <c r="N11" s="47">
        <f>N10/L10</f>
        <v>916.85185185185185</v>
      </c>
      <c r="O11" s="44"/>
      <c r="P11" s="44">
        <f>P10/L10</f>
        <v>761.07407407407402</v>
      </c>
    </row>
    <row r="12" spans="2:16">
      <c r="F12" s="47">
        <f>F11/D11</f>
        <v>902.42647058823525</v>
      </c>
      <c r="G12" s="44"/>
      <c r="H12" s="44">
        <f>H11/D11</f>
        <v>708.65441176470586</v>
      </c>
    </row>
    <row r="15" spans="2:16">
      <c r="J15" s="19" t="s">
        <v>45</v>
      </c>
      <c r="K15" s="19" t="s">
        <v>69</v>
      </c>
      <c r="L15" s="22">
        <v>2</v>
      </c>
      <c r="M15" s="26">
        <v>1025</v>
      </c>
      <c r="N15" s="26">
        <f>M15*L15</f>
        <v>2050</v>
      </c>
      <c r="O15" s="26">
        <v>420</v>
      </c>
      <c r="P15" s="26">
        <f>O15*L15</f>
        <v>840</v>
      </c>
    </row>
    <row r="16" spans="2:16">
      <c r="L16" s="25">
        <v>41</v>
      </c>
      <c r="M16" s="26">
        <v>846</v>
      </c>
      <c r="N16" s="26">
        <f t="shared" ref="N16:N17" si="4">M16*L16</f>
        <v>34686</v>
      </c>
      <c r="O16" s="26">
        <v>449</v>
      </c>
      <c r="P16" s="26">
        <f t="shared" ref="P16:P17" si="5">O16*L16</f>
        <v>18409</v>
      </c>
    </row>
    <row r="17" spans="12:16">
      <c r="L17" s="25">
        <v>8</v>
      </c>
      <c r="M17" s="25">
        <v>1036</v>
      </c>
      <c r="N17" s="26">
        <f t="shared" si="4"/>
        <v>8288</v>
      </c>
      <c r="O17" s="25">
        <v>1228</v>
      </c>
      <c r="P17" s="26">
        <f t="shared" si="5"/>
        <v>9824</v>
      </c>
    </row>
    <row r="18" spans="12:16">
      <c r="L18">
        <f>SUM(L15:L17)</f>
        <v>51</v>
      </c>
      <c r="N18">
        <f>SUM(N15:N17)</f>
        <v>45024</v>
      </c>
      <c r="P18">
        <f>SUM(P15:P17)</f>
        <v>29073</v>
      </c>
    </row>
    <row r="19" spans="12:16">
      <c r="N19" s="44">
        <f>N18/L18</f>
        <v>882.82352941176475</v>
      </c>
      <c r="O19" s="44"/>
      <c r="P19" s="44">
        <f>P18/L18</f>
        <v>570.05882352941171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2016-08-17T10:54:31Z</dcterms:modified>
</cp:coreProperties>
</file>