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-15" yWindow="-15" windowWidth="10260" windowHeight="8115" firstSheet="7" activeTab="14"/>
  </bookViews>
  <sheets>
    <sheet name="Na" sheetId="22" r:id="rId1"/>
    <sheet name="K" sheetId="19" r:id="rId2"/>
    <sheet name="kna" sheetId="23" r:id="rId3"/>
    <sheet name="Biomass" sheetId="24" r:id="rId4"/>
    <sheet name="leaf area" sheetId="25" r:id="rId5"/>
    <sheet name="boll wt" sheetId="26" r:id="rId6"/>
    <sheet name="SEED yield per plot" sheetId="27" r:id="rId7"/>
    <sheet name="lintplot" sheetId="28" r:id="rId8"/>
    <sheet name="SCY per plot" sheetId="29" r:id="rId9"/>
    <sheet name="GP recal" sheetId="30" r:id="rId10"/>
    <sheet name="bolls per plant" sheetId="31" r:id="rId11"/>
    <sheet name="Proline" sheetId="32" r:id="rId12"/>
    <sheet name="Compiled" sheetId="33" r:id="rId13"/>
    <sheet name="Final table" sheetId="34" r:id="rId14"/>
    <sheet name="Graph" sheetId="35" r:id="rId15"/>
  </sheets>
  <calcPr calcId="125725"/>
</workbook>
</file>

<file path=xl/calcChain.xml><?xml version="1.0" encoding="utf-8"?>
<calcChain xmlns="http://schemas.openxmlformats.org/spreadsheetml/2006/main">
  <c r="C114" i="32"/>
  <c r="C113"/>
  <c r="C112"/>
  <c r="C111"/>
  <c r="C110"/>
  <c r="C109"/>
  <c r="C108"/>
  <c r="C107"/>
  <c r="C106"/>
  <c r="C105"/>
  <c r="C104"/>
  <c r="C103"/>
  <c r="C102"/>
  <c r="C101"/>
  <c r="C100"/>
  <c r="C99"/>
  <c r="C98"/>
  <c r="C97"/>
  <c r="C96"/>
  <c r="C95"/>
  <c r="C94"/>
  <c r="C93"/>
  <c r="C92"/>
  <c r="C91"/>
  <c r="C90"/>
  <c r="C89"/>
  <c r="C88"/>
  <c r="C87"/>
  <c r="C86"/>
  <c r="C85"/>
  <c r="C84"/>
  <c r="C83"/>
  <c r="C75"/>
  <c r="B75"/>
  <c r="H74"/>
  <c r="G74"/>
  <c r="F74"/>
  <c r="E74"/>
  <c r="D74"/>
  <c r="C74"/>
  <c r="B74"/>
  <c r="J73"/>
  <c r="I73"/>
  <c r="J72"/>
  <c r="I72"/>
  <c r="J71"/>
  <c r="I71"/>
  <c r="J70"/>
  <c r="I70"/>
  <c r="J69"/>
  <c r="I69"/>
  <c r="J68"/>
  <c r="I68"/>
  <c r="J67"/>
  <c r="I67"/>
  <c r="J66"/>
  <c r="I66"/>
  <c r="J65"/>
  <c r="I65"/>
  <c r="J64"/>
  <c r="I64"/>
  <c r="J63"/>
  <c r="I63"/>
  <c r="J62"/>
  <c r="I62"/>
  <c r="J61"/>
  <c r="I61"/>
  <c r="J60"/>
  <c r="I60"/>
  <c r="J59"/>
  <c r="I59"/>
  <c r="J58"/>
  <c r="I58"/>
  <c r="J57"/>
  <c r="I57"/>
  <c r="J56"/>
  <c r="I56"/>
  <c r="J55"/>
  <c r="I55"/>
  <c r="J54"/>
  <c r="I54"/>
  <c r="J53"/>
  <c r="I53"/>
  <c r="J52"/>
  <c r="I52"/>
  <c r="J51"/>
  <c r="I51"/>
  <c r="J50"/>
  <c r="I50"/>
  <c r="J49"/>
  <c r="I49"/>
  <c r="J48"/>
  <c r="I48"/>
  <c r="J47"/>
  <c r="I47"/>
  <c r="J46"/>
  <c r="I46"/>
  <c r="J45"/>
  <c r="I45"/>
  <c r="J44"/>
  <c r="I44"/>
  <c r="J43"/>
  <c r="I43"/>
  <c r="J42"/>
  <c r="I42"/>
  <c r="J41"/>
  <c r="I41"/>
  <c r="J40"/>
  <c r="I40"/>
  <c r="J39"/>
  <c r="I39"/>
  <c r="J38"/>
  <c r="I38"/>
  <c r="J37"/>
  <c r="I37"/>
  <c r="J36"/>
  <c r="I36"/>
  <c r="J35"/>
  <c r="I35"/>
  <c r="J34"/>
  <c r="I34"/>
  <c r="J33"/>
  <c r="I33"/>
  <c r="J32"/>
  <c r="I32"/>
  <c r="J31"/>
  <c r="I31"/>
  <c r="J30"/>
  <c r="I30"/>
  <c r="J29"/>
  <c r="I29"/>
  <c r="J28"/>
  <c r="I28"/>
  <c r="J27"/>
  <c r="I27"/>
  <c r="J26"/>
  <c r="I26"/>
  <c r="J25"/>
  <c r="I25"/>
  <c r="J24"/>
  <c r="I24"/>
  <c r="J23"/>
  <c r="I23"/>
  <c r="J22"/>
  <c r="I22"/>
  <c r="J21"/>
  <c r="I21"/>
  <c r="J20"/>
  <c r="I20"/>
  <c r="J19"/>
  <c r="I19"/>
  <c r="J18"/>
  <c r="I18"/>
  <c r="J17"/>
  <c r="I17"/>
  <c r="J16"/>
  <c r="I16"/>
  <c r="J15"/>
  <c r="I15"/>
  <c r="J14"/>
  <c r="I14"/>
  <c r="J13"/>
  <c r="I13"/>
  <c r="C3"/>
  <c r="K73" s="1"/>
  <c r="C2"/>
  <c r="C114" i="31"/>
  <c r="C113"/>
  <c r="C112"/>
  <c r="C111"/>
  <c r="C110"/>
  <c r="C109"/>
  <c r="C108"/>
  <c r="C107"/>
  <c r="C106"/>
  <c r="C105"/>
  <c r="C104"/>
  <c r="C103"/>
  <c r="C102"/>
  <c r="C101"/>
  <c r="C100"/>
  <c r="C99"/>
  <c r="C98"/>
  <c r="C97"/>
  <c r="C96"/>
  <c r="C95"/>
  <c r="C94"/>
  <c r="C93"/>
  <c r="C92"/>
  <c r="C91"/>
  <c r="C90"/>
  <c r="C89"/>
  <c r="C88"/>
  <c r="C87"/>
  <c r="C86"/>
  <c r="C85"/>
  <c r="C84"/>
  <c r="C83"/>
  <c r="C75"/>
  <c r="B75"/>
  <c r="H74"/>
  <c r="G74"/>
  <c r="F74"/>
  <c r="E74"/>
  <c r="D74"/>
  <c r="C74"/>
  <c r="B74"/>
  <c r="J73"/>
  <c r="I73"/>
  <c r="J72"/>
  <c r="I72"/>
  <c r="J71"/>
  <c r="I71"/>
  <c r="J70"/>
  <c r="I70"/>
  <c r="J69"/>
  <c r="I69"/>
  <c r="J68"/>
  <c r="I68"/>
  <c r="J67"/>
  <c r="I67"/>
  <c r="J66"/>
  <c r="I66"/>
  <c r="J65"/>
  <c r="I65"/>
  <c r="J64"/>
  <c r="I64"/>
  <c r="J63"/>
  <c r="I63"/>
  <c r="J62"/>
  <c r="I62"/>
  <c r="J61"/>
  <c r="I61"/>
  <c r="J60"/>
  <c r="I60"/>
  <c r="J59"/>
  <c r="I59"/>
  <c r="J58"/>
  <c r="I58"/>
  <c r="J57"/>
  <c r="I57"/>
  <c r="J56"/>
  <c r="I56"/>
  <c r="J55"/>
  <c r="I55"/>
  <c r="J54"/>
  <c r="I54"/>
  <c r="J53"/>
  <c r="I53"/>
  <c r="J52"/>
  <c r="I52"/>
  <c r="J51"/>
  <c r="I51"/>
  <c r="J50"/>
  <c r="I50"/>
  <c r="J49"/>
  <c r="I49"/>
  <c r="J48"/>
  <c r="I48"/>
  <c r="J47"/>
  <c r="I47"/>
  <c r="J46"/>
  <c r="I46"/>
  <c r="J45"/>
  <c r="I45"/>
  <c r="J44"/>
  <c r="I44"/>
  <c r="J43"/>
  <c r="I43"/>
  <c r="J42"/>
  <c r="I42"/>
  <c r="J41"/>
  <c r="I41"/>
  <c r="J40"/>
  <c r="I40"/>
  <c r="J39"/>
  <c r="I39"/>
  <c r="J38"/>
  <c r="I38"/>
  <c r="J37"/>
  <c r="I37"/>
  <c r="J36"/>
  <c r="I36"/>
  <c r="J35"/>
  <c r="I35"/>
  <c r="J34"/>
  <c r="I34"/>
  <c r="J33"/>
  <c r="I33"/>
  <c r="J32"/>
  <c r="I32"/>
  <c r="J31"/>
  <c r="I31"/>
  <c r="J30"/>
  <c r="I30"/>
  <c r="J29"/>
  <c r="I29"/>
  <c r="J28"/>
  <c r="I28"/>
  <c r="J27"/>
  <c r="I27"/>
  <c r="J26"/>
  <c r="I26"/>
  <c r="J25"/>
  <c r="I25"/>
  <c r="J24"/>
  <c r="I24"/>
  <c r="J23"/>
  <c r="I23"/>
  <c r="J22"/>
  <c r="I22"/>
  <c r="J21"/>
  <c r="I21"/>
  <c r="J20"/>
  <c r="I20"/>
  <c r="J19"/>
  <c r="I19"/>
  <c r="J18"/>
  <c r="I18"/>
  <c r="J17"/>
  <c r="I17"/>
  <c r="J16"/>
  <c r="I16"/>
  <c r="J15"/>
  <c r="I15"/>
  <c r="J14"/>
  <c r="I14"/>
  <c r="J13"/>
  <c r="I13"/>
  <c r="C3"/>
  <c r="K70" s="1"/>
  <c r="C2"/>
  <c r="E4" s="1"/>
  <c r="I44" i="30"/>
  <c r="I43"/>
  <c r="I41"/>
  <c r="J40"/>
  <c r="I39"/>
  <c r="J37"/>
  <c r="I36"/>
  <c r="J35"/>
  <c r="I32"/>
  <c r="I28"/>
  <c r="I24"/>
  <c r="I20"/>
  <c r="I16"/>
  <c r="I15"/>
  <c r="C84"/>
  <c r="C85"/>
  <c r="C86"/>
  <c r="C87"/>
  <c r="C88"/>
  <c r="C89"/>
  <c r="C90"/>
  <c r="C91"/>
  <c r="C92"/>
  <c r="C93"/>
  <c r="C94"/>
  <c r="C95"/>
  <c r="C96"/>
  <c r="C97"/>
  <c r="C98"/>
  <c r="C99"/>
  <c r="C100"/>
  <c r="C101"/>
  <c r="C102"/>
  <c r="C103"/>
  <c r="C104"/>
  <c r="C105"/>
  <c r="C106"/>
  <c r="C107"/>
  <c r="C108"/>
  <c r="C109"/>
  <c r="C110"/>
  <c r="C111"/>
  <c r="C112"/>
  <c r="C113"/>
  <c r="C114"/>
  <c r="C83"/>
  <c r="C75"/>
  <c r="B75"/>
  <c r="H74"/>
  <c r="G74"/>
  <c r="F74"/>
  <c r="E74"/>
  <c r="D74"/>
  <c r="C74"/>
  <c r="B74"/>
  <c r="J73"/>
  <c r="I73"/>
  <c r="J72"/>
  <c r="I72"/>
  <c r="J71"/>
  <c r="I71"/>
  <c r="J70"/>
  <c r="I70"/>
  <c r="J69"/>
  <c r="I69"/>
  <c r="J68"/>
  <c r="I68"/>
  <c r="J67"/>
  <c r="I67"/>
  <c r="J66"/>
  <c r="I66"/>
  <c r="J65"/>
  <c r="I65"/>
  <c r="J64"/>
  <c r="I64"/>
  <c r="J63"/>
  <c r="I63"/>
  <c r="J62"/>
  <c r="I62"/>
  <c r="J61"/>
  <c r="I61"/>
  <c r="J60"/>
  <c r="I60"/>
  <c r="J59"/>
  <c r="I59"/>
  <c r="J58"/>
  <c r="I58"/>
  <c r="J57"/>
  <c r="I57"/>
  <c r="J56"/>
  <c r="I56"/>
  <c r="J55"/>
  <c r="I55"/>
  <c r="J54"/>
  <c r="I54"/>
  <c r="J53"/>
  <c r="I53"/>
  <c r="J52"/>
  <c r="I52"/>
  <c r="J51"/>
  <c r="I51"/>
  <c r="J50"/>
  <c r="I50"/>
  <c r="J49"/>
  <c r="I49"/>
  <c r="J48"/>
  <c r="I48"/>
  <c r="J47"/>
  <c r="I47"/>
  <c r="J46"/>
  <c r="I46"/>
  <c r="J45"/>
  <c r="I45"/>
  <c r="J43"/>
  <c r="J42"/>
  <c r="I42"/>
  <c r="J41"/>
  <c r="I40"/>
  <c r="J38"/>
  <c r="I38"/>
  <c r="I37"/>
  <c r="J36"/>
  <c r="I35"/>
  <c r="J34"/>
  <c r="I34"/>
  <c r="J33"/>
  <c r="I33"/>
  <c r="J31"/>
  <c r="I31"/>
  <c r="J30"/>
  <c r="I30"/>
  <c r="J29"/>
  <c r="I29"/>
  <c r="J27"/>
  <c r="I27"/>
  <c r="J26"/>
  <c r="I26"/>
  <c r="J25"/>
  <c r="I25"/>
  <c r="J23"/>
  <c r="I23"/>
  <c r="J22"/>
  <c r="I22"/>
  <c r="J21"/>
  <c r="I21"/>
  <c r="J19"/>
  <c r="I19"/>
  <c r="J18"/>
  <c r="I18"/>
  <c r="J17"/>
  <c r="I17"/>
  <c r="J15"/>
  <c r="J14"/>
  <c r="I14"/>
  <c r="J13"/>
  <c r="I13"/>
  <c r="C3"/>
  <c r="K70" s="1"/>
  <c r="C2"/>
  <c r="C75" i="29"/>
  <c r="B75"/>
  <c r="H74"/>
  <c r="G74"/>
  <c r="F74"/>
  <c r="E74"/>
  <c r="D74"/>
  <c r="C74"/>
  <c r="B74"/>
  <c r="J73"/>
  <c r="I73"/>
  <c r="J72"/>
  <c r="I72"/>
  <c r="J71"/>
  <c r="I71"/>
  <c r="J70"/>
  <c r="I70"/>
  <c r="J69"/>
  <c r="I69"/>
  <c r="J68"/>
  <c r="I68"/>
  <c r="J67"/>
  <c r="I67"/>
  <c r="J66"/>
  <c r="I66"/>
  <c r="J65"/>
  <c r="I65"/>
  <c r="J64"/>
  <c r="I64"/>
  <c r="J63"/>
  <c r="I63"/>
  <c r="J62"/>
  <c r="I62"/>
  <c r="J61"/>
  <c r="I61"/>
  <c r="J60"/>
  <c r="I60"/>
  <c r="J59"/>
  <c r="I59"/>
  <c r="J58"/>
  <c r="I58"/>
  <c r="J57"/>
  <c r="I57"/>
  <c r="J56"/>
  <c r="I56"/>
  <c r="J55"/>
  <c r="I55"/>
  <c r="J54"/>
  <c r="I54"/>
  <c r="J53"/>
  <c r="I53"/>
  <c r="J52"/>
  <c r="I52"/>
  <c r="J51"/>
  <c r="I51"/>
  <c r="J50"/>
  <c r="I50"/>
  <c r="J49"/>
  <c r="I49"/>
  <c r="J48"/>
  <c r="I48"/>
  <c r="J47"/>
  <c r="I47"/>
  <c r="J46"/>
  <c r="I46"/>
  <c r="J45"/>
  <c r="I45"/>
  <c r="J44"/>
  <c r="I44"/>
  <c r="J43"/>
  <c r="I43"/>
  <c r="J42"/>
  <c r="I42"/>
  <c r="J41"/>
  <c r="I41"/>
  <c r="J40"/>
  <c r="I40"/>
  <c r="J39"/>
  <c r="I39"/>
  <c r="J38"/>
  <c r="I38"/>
  <c r="J37"/>
  <c r="I37"/>
  <c r="J36"/>
  <c r="I36"/>
  <c r="J35"/>
  <c r="I35"/>
  <c r="J34"/>
  <c r="I34"/>
  <c r="J33"/>
  <c r="I33"/>
  <c r="J32"/>
  <c r="I32"/>
  <c r="J31"/>
  <c r="I31"/>
  <c r="J30"/>
  <c r="I30"/>
  <c r="J29"/>
  <c r="I29"/>
  <c r="J28"/>
  <c r="I28"/>
  <c r="J27"/>
  <c r="I27"/>
  <c r="J26"/>
  <c r="I26"/>
  <c r="J25"/>
  <c r="I25"/>
  <c r="J24"/>
  <c r="I24"/>
  <c r="J23"/>
  <c r="I23"/>
  <c r="J22"/>
  <c r="I22"/>
  <c r="J21"/>
  <c r="I21"/>
  <c r="J20"/>
  <c r="I20"/>
  <c r="J19"/>
  <c r="I19"/>
  <c r="J18"/>
  <c r="I18"/>
  <c r="J17"/>
  <c r="I17"/>
  <c r="J16"/>
  <c r="I16"/>
  <c r="J15"/>
  <c r="I15"/>
  <c r="J14"/>
  <c r="I14"/>
  <c r="J13"/>
  <c r="I13"/>
  <c r="C3"/>
  <c r="K70" s="1"/>
  <c r="C2"/>
  <c r="E4" s="1"/>
  <c r="C75" i="28"/>
  <c r="B75"/>
  <c r="H74"/>
  <c r="G74"/>
  <c r="F74"/>
  <c r="E74"/>
  <c r="D74"/>
  <c r="C74"/>
  <c r="B74"/>
  <c r="J73"/>
  <c r="I73"/>
  <c r="J72"/>
  <c r="I72"/>
  <c r="J71"/>
  <c r="I71"/>
  <c r="J70"/>
  <c r="I70"/>
  <c r="J69"/>
  <c r="I69"/>
  <c r="J68"/>
  <c r="I68"/>
  <c r="J67"/>
  <c r="I67"/>
  <c r="J66"/>
  <c r="I66"/>
  <c r="J65"/>
  <c r="I65"/>
  <c r="J64"/>
  <c r="I64"/>
  <c r="J63"/>
  <c r="I63"/>
  <c r="J62"/>
  <c r="I62"/>
  <c r="J61"/>
  <c r="I61"/>
  <c r="J60"/>
  <c r="I60"/>
  <c r="J59"/>
  <c r="I59"/>
  <c r="J58"/>
  <c r="I58"/>
  <c r="J57"/>
  <c r="I57"/>
  <c r="J56"/>
  <c r="I56"/>
  <c r="J55"/>
  <c r="I55"/>
  <c r="J54"/>
  <c r="I54"/>
  <c r="J53"/>
  <c r="I53"/>
  <c r="J52"/>
  <c r="I52"/>
  <c r="J51"/>
  <c r="I51"/>
  <c r="J50"/>
  <c r="I50"/>
  <c r="J49"/>
  <c r="I49"/>
  <c r="J48"/>
  <c r="I48"/>
  <c r="J47"/>
  <c r="I47"/>
  <c r="J46"/>
  <c r="I46"/>
  <c r="J45"/>
  <c r="I45"/>
  <c r="J44"/>
  <c r="I44"/>
  <c r="J43"/>
  <c r="I43"/>
  <c r="J42"/>
  <c r="I42"/>
  <c r="J41"/>
  <c r="I41"/>
  <c r="J40"/>
  <c r="I40"/>
  <c r="J39"/>
  <c r="I39"/>
  <c r="J38"/>
  <c r="I38"/>
  <c r="J37"/>
  <c r="I37"/>
  <c r="J36"/>
  <c r="I36"/>
  <c r="J35"/>
  <c r="I35"/>
  <c r="J34"/>
  <c r="I34"/>
  <c r="J33"/>
  <c r="I33"/>
  <c r="J32"/>
  <c r="I32"/>
  <c r="J31"/>
  <c r="I31"/>
  <c r="J30"/>
  <c r="I30"/>
  <c r="J29"/>
  <c r="I29"/>
  <c r="J28"/>
  <c r="I28"/>
  <c r="J27"/>
  <c r="I27"/>
  <c r="J26"/>
  <c r="I26"/>
  <c r="J25"/>
  <c r="I25"/>
  <c r="J24"/>
  <c r="I24"/>
  <c r="J23"/>
  <c r="I23"/>
  <c r="J22"/>
  <c r="I22"/>
  <c r="J21"/>
  <c r="I21"/>
  <c r="J20"/>
  <c r="I20"/>
  <c r="J19"/>
  <c r="I19"/>
  <c r="J18"/>
  <c r="I18"/>
  <c r="J17"/>
  <c r="I17"/>
  <c r="J16"/>
  <c r="I16"/>
  <c r="J15"/>
  <c r="I15"/>
  <c r="J14"/>
  <c r="I14"/>
  <c r="J13"/>
  <c r="I13"/>
  <c r="C3"/>
  <c r="K73" s="1"/>
  <c r="C2"/>
  <c r="C75" i="27"/>
  <c r="B75"/>
  <c r="H74"/>
  <c r="G74"/>
  <c r="F74"/>
  <c r="E74"/>
  <c r="D74"/>
  <c r="C74"/>
  <c r="B74"/>
  <c r="J73"/>
  <c r="I73"/>
  <c r="J72"/>
  <c r="I72"/>
  <c r="J71"/>
  <c r="I71"/>
  <c r="J70"/>
  <c r="I70"/>
  <c r="J69"/>
  <c r="I69"/>
  <c r="J68"/>
  <c r="I68"/>
  <c r="J67"/>
  <c r="I67"/>
  <c r="J66"/>
  <c r="I66"/>
  <c r="J65"/>
  <c r="I65"/>
  <c r="J64"/>
  <c r="I64"/>
  <c r="J63"/>
  <c r="I63"/>
  <c r="J62"/>
  <c r="I62"/>
  <c r="J61"/>
  <c r="I61"/>
  <c r="J60"/>
  <c r="I60"/>
  <c r="J59"/>
  <c r="I59"/>
  <c r="J58"/>
  <c r="I58"/>
  <c r="J57"/>
  <c r="I57"/>
  <c r="J56"/>
  <c r="I56"/>
  <c r="J55"/>
  <c r="I55"/>
  <c r="J54"/>
  <c r="I54"/>
  <c r="J53"/>
  <c r="I53"/>
  <c r="J52"/>
  <c r="I52"/>
  <c r="J51"/>
  <c r="I51"/>
  <c r="J50"/>
  <c r="I50"/>
  <c r="J49"/>
  <c r="I49"/>
  <c r="J48"/>
  <c r="I48"/>
  <c r="J47"/>
  <c r="I47"/>
  <c r="J46"/>
  <c r="I46"/>
  <c r="J45"/>
  <c r="I45"/>
  <c r="J44"/>
  <c r="I44"/>
  <c r="J43"/>
  <c r="I43"/>
  <c r="J42"/>
  <c r="I42"/>
  <c r="J41"/>
  <c r="I41"/>
  <c r="J40"/>
  <c r="I40"/>
  <c r="J39"/>
  <c r="I39"/>
  <c r="J38"/>
  <c r="I38"/>
  <c r="J37"/>
  <c r="I37"/>
  <c r="J36"/>
  <c r="I36"/>
  <c r="J35"/>
  <c r="I35"/>
  <c r="J34"/>
  <c r="I34"/>
  <c r="J33"/>
  <c r="I33"/>
  <c r="J32"/>
  <c r="I32"/>
  <c r="J31"/>
  <c r="I31"/>
  <c r="J30"/>
  <c r="I30"/>
  <c r="J29"/>
  <c r="I29"/>
  <c r="J28"/>
  <c r="I28"/>
  <c r="J27"/>
  <c r="I27"/>
  <c r="J26"/>
  <c r="I26"/>
  <c r="J25"/>
  <c r="I25"/>
  <c r="J24"/>
  <c r="I24"/>
  <c r="J23"/>
  <c r="I23"/>
  <c r="J22"/>
  <c r="I22"/>
  <c r="J21"/>
  <c r="I21"/>
  <c r="J20"/>
  <c r="I20"/>
  <c r="J19"/>
  <c r="I19"/>
  <c r="J18"/>
  <c r="I18"/>
  <c r="J17"/>
  <c r="I17"/>
  <c r="J16"/>
  <c r="I16"/>
  <c r="J15"/>
  <c r="I15"/>
  <c r="J14"/>
  <c r="I14"/>
  <c r="J13"/>
  <c r="I13"/>
  <c r="C3"/>
  <c r="K70" s="1"/>
  <c r="C2"/>
  <c r="E4" s="1"/>
  <c r="C75" i="26"/>
  <c r="B75"/>
  <c r="H74"/>
  <c r="G74"/>
  <c r="F74"/>
  <c r="E74"/>
  <c r="D74"/>
  <c r="C74"/>
  <c r="B74"/>
  <c r="J73"/>
  <c r="I73"/>
  <c r="J72"/>
  <c r="I72"/>
  <c r="J71"/>
  <c r="I71"/>
  <c r="J70"/>
  <c r="I70"/>
  <c r="J69"/>
  <c r="I69"/>
  <c r="J68"/>
  <c r="I68"/>
  <c r="J67"/>
  <c r="I67"/>
  <c r="J66"/>
  <c r="I66"/>
  <c r="J65"/>
  <c r="I65"/>
  <c r="J64"/>
  <c r="I64"/>
  <c r="J63"/>
  <c r="I63"/>
  <c r="J62"/>
  <c r="I62"/>
  <c r="J61"/>
  <c r="I61"/>
  <c r="J60"/>
  <c r="I60"/>
  <c r="J59"/>
  <c r="I59"/>
  <c r="J58"/>
  <c r="I58"/>
  <c r="J57"/>
  <c r="I57"/>
  <c r="J56"/>
  <c r="I56"/>
  <c r="J55"/>
  <c r="I55"/>
  <c r="J54"/>
  <c r="I54"/>
  <c r="J53"/>
  <c r="I53"/>
  <c r="J52"/>
  <c r="I52"/>
  <c r="J51"/>
  <c r="I51"/>
  <c r="J50"/>
  <c r="I50"/>
  <c r="J49"/>
  <c r="I49"/>
  <c r="J48"/>
  <c r="I48"/>
  <c r="J47"/>
  <c r="I47"/>
  <c r="J46"/>
  <c r="I46"/>
  <c r="J45"/>
  <c r="I45"/>
  <c r="J44"/>
  <c r="I44"/>
  <c r="J43"/>
  <c r="I43"/>
  <c r="J42"/>
  <c r="I42"/>
  <c r="J41"/>
  <c r="I41"/>
  <c r="J40"/>
  <c r="I40"/>
  <c r="J39"/>
  <c r="I39"/>
  <c r="J38"/>
  <c r="I38"/>
  <c r="J37"/>
  <c r="I37"/>
  <c r="J36"/>
  <c r="I36"/>
  <c r="J35"/>
  <c r="I35"/>
  <c r="J34"/>
  <c r="I34"/>
  <c r="J33"/>
  <c r="I33"/>
  <c r="J32"/>
  <c r="I32"/>
  <c r="J31"/>
  <c r="I31"/>
  <c r="J30"/>
  <c r="I30"/>
  <c r="J29"/>
  <c r="I29"/>
  <c r="J28"/>
  <c r="I28"/>
  <c r="J27"/>
  <c r="I27"/>
  <c r="J26"/>
  <c r="I26"/>
  <c r="J25"/>
  <c r="I25"/>
  <c r="J24"/>
  <c r="I24"/>
  <c r="J23"/>
  <c r="I23"/>
  <c r="J22"/>
  <c r="I22"/>
  <c r="J21"/>
  <c r="I21"/>
  <c r="J20"/>
  <c r="I20"/>
  <c r="J19"/>
  <c r="I19"/>
  <c r="J18"/>
  <c r="I18"/>
  <c r="J17"/>
  <c r="I17"/>
  <c r="J16"/>
  <c r="I16"/>
  <c r="J15"/>
  <c r="I15"/>
  <c r="J14"/>
  <c r="I14"/>
  <c r="J13"/>
  <c r="I13"/>
  <c r="C3"/>
  <c r="K70" s="1"/>
  <c r="C2"/>
  <c r="E4" s="1"/>
  <c r="C75" i="25"/>
  <c r="B75"/>
  <c r="H74"/>
  <c r="G74"/>
  <c r="F74"/>
  <c r="E74"/>
  <c r="D74"/>
  <c r="C74"/>
  <c r="B74"/>
  <c r="J73"/>
  <c r="I73"/>
  <c r="J72"/>
  <c r="I72"/>
  <c r="J71"/>
  <c r="I71"/>
  <c r="J70"/>
  <c r="I70"/>
  <c r="J69"/>
  <c r="I69"/>
  <c r="J68"/>
  <c r="I68"/>
  <c r="J67"/>
  <c r="I67"/>
  <c r="J66"/>
  <c r="I66"/>
  <c r="J65"/>
  <c r="I65"/>
  <c r="J64"/>
  <c r="I64"/>
  <c r="J63"/>
  <c r="I63"/>
  <c r="J62"/>
  <c r="I62"/>
  <c r="J61"/>
  <c r="I61"/>
  <c r="J60"/>
  <c r="I60"/>
  <c r="J59"/>
  <c r="I59"/>
  <c r="J58"/>
  <c r="I58"/>
  <c r="J57"/>
  <c r="I57"/>
  <c r="J56"/>
  <c r="I56"/>
  <c r="J55"/>
  <c r="I55"/>
  <c r="J54"/>
  <c r="I54"/>
  <c r="J53"/>
  <c r="I53"/>
  <c r="J52"/>
  <c r="I52"/>
  <c r="J51"/>
  <c r="I51"/>
  <c r="J50"/>
  <c r="I50"/>
  <c r="J49"/>
  <c r="I49"/>
  <c r="J48"/>
  <c r="I48"/>
  <c r="J47"/>
  <c r="I47"/>
  <c r="J46"/>
  <c r="I46"/>
  <c r="J45"/>
  <c r="I45"/>
  <c r="J44"/>
  <c r="I44"/>
  <c r="J43"/>
  <c r="I43"/>
  <c r="J42"/>
  <c r="I42"/>
  <c r="J41"/>
  <c r="I41"/>
  <c r="J40"/>
  <c r="I40"/>
  <c r="J39"/>
  <c r="I39"/>
  <c r="J38"/>
  <c r="I38"/>
  <c r="J37"/>
  <c r="I37"/>
  <c r="J36"/>
  <c r="I36"/>
  <c r="J35"/>
  <c r="I35"/>
  <c r="J34"/>
  <c r="I34"/>
  <c r="J33"/>
  <c r="I33"/>
  <c r="J32"/>
  <c r="I32"/>
  <c r="J31"/>
  <c r="I31"/>
  <c r="J30"/>
  <c r="I30"/>
  <c r="J29"/>
  <c r="I29"/>
  <c r="J28"/>
  <c r="I28"/>
  <c r="J27"/>
  <c r="I27"/>
  <c r="J26"/>
  <c r="I26"/>
  <c r="J25"/>
  <c r="I25"/>
  <c r="J24"/>
  <c r="I24"/>
  <c r="J23"/>
  <c r="I23"/>
  <c r="J22"/>
  <c r="I22"/>
  <c r="J21"/>
  <c r="I21"/>
  <c r="J20"/>
  <c r="I20"/>
  <c r="J19"/>
  <c r="I19"/>
  <c r="J18"/>
  <c r="I18"/>
  <c r="J17"/>
  <c r="I17"/>
  <c r="J16"/>
  <c r="I16"/>
  <c r="J15"/>
  <c r="I15"/>
  <c r="J14"/>
  <c r="I14"/>
  <c r="J13"/>
  <c r="I13"/>
  <c r="C3"/>
  <c r="K72" s="1"/>
  <c r="C2"/>
  <c r="E4" s="1"/>
  <c r="C75" i="24"/>
  <c r="B75"/>
  <c r="H74"/>
  <c r="G74"/>
  <c r="F74"/>
  <c r="E74"/>
  <c r="D74"/>
  <c r="C74"/>
  <c r="B74"/>
  <c r="J73"/>
  <c r="I73"/>
  <c r="J72"/>
  <c r="I72"/>
  <c r="J71"/>
  <c r="I71"/>
  <c r="J70"/>
  <c r="I70"/>
  <c r="J69"/>
  <c r="I69"/>
  <c r="J68"/>
  <c r="I68"/>
  <c r="J67"/>
  <c r="I67"/>
  <c r="J66"/>
  <c r="I66"/>
  <c r="J65"/>
  <c r="I65"/>
  <c r="J64"/>
  <c r="I64"/>
  <c r="J63"/>
  <c r="I63"/>
  <c r="J62"/>
  <c r="I62"/>
  <c r="J61"/>
  <c r="I61"/>
  <c r="J60"/>
  <c r="I60"/>
  <c r="J59"/>
  <c r="I59"/>
  <c r="J58"/>
  <c r="I58"/>
  <c r="J57"/>
  <c r="I57"/>
  <c r="J56"/>
  <c r="I56"/>
  <c r="J55"/>
  <c r="I55"/>
  <c r="J54"/>
  <c r="I54"/>
  <c r="J53"/>
  <c r="I53"/>
  <c r="J52"/>
  <c r="I52"/>
  <c r="J51"/>
  <c r="I51"/>
  <c r="J50"/>
  <c r="I50"/>
  <c r="J49"/>
  <c r="I49"/>
  <c r="J48"/>
  <c r="I48"/>
  <c r="J47"/>
  <c r="I47"/>
  <c r="J46"/>
  <c r="I46"/>
  <c r="J45"/>
  <c r="I45"/>
  <c r="J44"/>
  <c r="I44"/>
  <c r="J43"/>
  <c r="I43"/>
  <c r="J42"/>
  <c r="I42"/>
  <c r="J41"/>
  <c r="I41"/>
  <c r="J40"/>
  <c r="I40"/>
  <c r="J39"/>
  <c r="I39"/>
  <c r="J38"/>
  <c r="I38"/>
  <c r="J37"/>
  <c r="I37"/>
  <c r="J36"/>
  <c r="I36"/>
  <c r="J35"/>
  <c r="I35"/>
  <c r="J34"/>
  <c r="I34"/>
  <c r="J33"/>
  <c r="I33"/>
  <c r="J32"/>
  <c r="I32"/>
  <c r="J31"/>
  <c r="I31"/>
  <c r="J30"/>
  <c r="I30"/>
  <c r="J29"/>
  <c r="I29"/>
  <c r="J28"/>
  <c r="I28"/>
  <c r="J27"/>
  <c r="I27"/>
  <c r="J26"/>
  <c r="I26"/>
  <c r="J25"/>
  <c r="I25"/>
  <c r="J24"/>
  <c r="I24"/>
  <c r="J23"/>
  <c r="I23"/>
  <c r="J22"/>
  <c r="I22"/>
  <c r="J21"/>
  <c r="I21"/>
  <c r="J20"/>
  <c r="I20"/>
  <c r="J19"/>
  <c r="I19"/>
  <c r="J18"/>
  <c r="I18"/>
  <c r="J17"/>
  <c r="I17"/>
  <c r="J16"/>
  <c r="I16"/>
  <c r="J15"/>
  <c r="I15"/>
  <c r="J14"/>
  <c r="I14"/>
  <c r="J13"/>
  <c r="I13"/>
  <c r="C3"/>
  <c r="K70" s="1"/>
  <c r="C2"/>
  <c r="E4" s="1"/>
  <c r="C75" i="23"/>
  <c r="B75"/>
  <c r="H74"/>
  <c r="G74"/>
  <c r="F74"/>
  <c r="E74"/>
  <c r="D74"/>
  <c r="C74"/>
  <c r="B74"/>
  <c r="J73"/>
  <c r="I73"/>
  <c r="J72"/>
  <c r="I72"/>
  <c r="J71"/>
  <c r="I71"/>
  <c r="J70"/>
  <c r="I70"/>
  <c r="J69"/>
  <c r="I69"/>
  <c r="J68"/>
  <c r="I68"/>
  <c r="J67"/>
  <c r="I67"/>
  <c r="J66"/>
  <c r="I66"/>
  <c r="J65"/>
  <c r="I65"/>
  <c r="J64"/>
  <c r="I64"/>
  <c r="J63"/>
  <c r="I63"/>
  <c r="J62"/>
  <c r="I62"/>
  <c r="J61"/>
  <c r="I61"/>
  <c r="J60"/>
  <c r="I60"/>
  <c r="J59"/>
  <c r="I59"/>
  <c r="J58"/>
  <c r="I58"/>
  <c r="J57"/>
  <c r="I57"/>
  <c r="J56"/>
  <c r="I56"/>
  <c r="J55"/>
  <c r="I55"/>
  <c r="J54"/>
  <c r="I54"/>
  <c r="J53"/>
  <c r="I53"/>
  <c r="J52"/>
  <c r="I52"/>
  <c r="J51"/>
  <c r="I51"/>
  <c r="J50"/>
  <c r="I50"/>
  <c r="J49"/>
  <c r="I49"/>
  <c r="J48"/>
  <c r="I48"/>
  <c r="J47"/>
  <c r="I47"/>
  <c r="J46"/>
  <c r="I46"/>
  <c r="J45"/>
  <c r="I45"/>
  <c r="J44"/>
  <c r="I44"/>
  <c r="J43"/>
  <c r="I43"/>
  <c r="J42"/>
  <c r="I42"/>
  <c r="J41"/>
  <c r="I41"/>
  <c r="J40"/>
  <c r="I40"/>
  <c r="J39"/>
  <c r="I39"/>
  <c r="J38"/>
  <c r="I38"/>
  <c r="J37"/>
  <c r="I37"/>
  <c r="J36"/>
  <c r="I36"/>
  <c r="J35"/>
  <c r="I35"/>
  <c r="J34"/>
  <c r="I34"/>
  <c r="J33"/>
  <c r="I33"/>
  <c r="J32"/>
  <c r="I32"/>
  <c r="J31"/>
  <c r="I31"/>
  <c r="J30"/>
  <c r="I30"/>
  <c r="J29"/>
  <c r="I29"/>
  <c r="J28"/>
  <c r="I28"/>
  <c r="J27"/>
  <c r="I27"/>
  <c r="J26"/>
  <c r="I26"/>
  <c r="J25"/>
  <c r="I25"/>
  <c r="J24"/>
  <c r="I24"/>
  <c r="J23"/>
  <c r="I23"/>
  <c r="J22"/>
  <c r="I22"/>
  <c r="J21"/>
  <c r="I21"/>
  <c r="J20"/>
  <c r="I20"/>
  <c r="J19"/>
  <c r="I19"/>
  <c r="J18"/>
  <c r="I18"/>
  <c r="J17"/>
  <c r="I17"/>
  <c r="J16"/>
  <c r="I16"/>
  <c r="J15"/>
  <c r="I15"/>
  <c r="J14"/>
  <c r="I14"/>
  <c r="J13"/>
  <c r="I13"/>
  <c r="C3"/>
  <c r="K72" s="1"/>
  <c r="C2"/>
  <c r="E4" s="1"/>
  <c r="C75" i="22"/>
  <c r="B75"/>
  <c r="H74"/>
  <c r="G74"/>
  <c r="F74"/>
  <c r="E74"/>
  <c r="D74"/>
  <c r="C74"/>
  <c r="B74"/>
  <c r="J73"/>
  <c r="I73"/>
  <c r="J72"/>
  <c r="I72"/>
  <c r="J71"/>
  <c r="I71"/>
  <c r="J70"/>
  <c r="I70"/>
  <c r="J69"/>
  <c r="I69"/>
  <c r="J68"/>
  <c r="I68"/>
  <c r="J67"/>
  <c r="I67"/>
  <c r="J66"/>
  <c r="I66"/>
  <c r="J65"/>
  <c r="I65"/>
  <c r="J64"/>
  <c r="I64"/>
  <c r="J63"/>
  <c r="I63"/>
  <c r="J62"/>
  <c r="I62"/>
  <c r="J61"/>
  <c r="I61"/>
  <c r="J60"/>
  <c r="I60"/>
  <c r="J59"/>
  <c r="I59"/>
  <c r="J58"/>
  <c r="I58"/>
  <c r="J57"/>
  <c r="I57"/>
  <c r="J56"/>
  <c r="I56"/>
  <c r="J55"/>
  <c r="I55"/>
  <c r="J54"/>
  <c r="I54"/>
  <c r="J53"/>
  <c r="I53"/>
  <c r="J52"/>
  <c r="I52"/>
  <c r="J51"/>
  <c r="I51"/>
  <c r="J50"/>
  <c r="I50"/>
  <c r="J49"/>
  <c r="I49"/>
  <c r="J48"/>
  <c r="I48"/>
  <c r="J47"/>
  <c r="I47"/>
  <c r="J46"/>
  <c r="I46"/>
  <c r="J45"/>
  <c r="I45"/>
  <c r="J44"/>
  <c r="I44"/>
  <c r="J43"/>
  <c r="I43"/>
  <c r="J42"/>
  <c r="I42"/>
  <c r="J41"/>
  <c r="I41"/>
  <c r="J40"/>
  <c r="I40"/>
  <c r="J39"/>
  <c r="I39"/>
  <c r="J38"/>
  <c r="I38"/>
  <c r="J37"/>
  <c r="I37"/>
  <c r="J36"/>
  <c r="I36"/>
  <c r="J35"/>
  <c r="I35"/>
  <c r="J34"/>
  <c r="I34"/>
  <c r="J33"/>
  <c r="I33"/>
  <c r="J32"/>
  <c r="I32"/>
  <c r="J31"/>
  <c r="I31"/>
  <c r="J30"/>
  <c r="I30"/>
  <c r="J29"/>
  <c r="I29"/>
  <c r="J28"/>
  <c r="I28"/>
  <c r="J27"/>
  <c r="I27"/>
  <c r="J26"/>
  <c r="I26"/>
  <c r="J25"/>
  <c r="I25"/>
  <c r="J24"/>
  <c r="I24"/>
  <c r="J23"/>
  <c r="I23"/>
  <c r="J22"/>
  <c r="I22"/>
  <c r="J21"/>
  <c r="I21"/>
  <c r="J20"/>
  <c r="I20"/>
  <c r="J19"/>
  <c r="I19"/>
  <c r="J18"/>
  <c r="I18"/>
  <c r="J17"/>
  <c r="I17"/>
  <c r="J16"/>
  <c r="I16"/>
  <c r="J15"/>
  <c r="I15"/>
  <c r="J14"/>
  <c r="I14"/>
  <c r="J13"/>
  <c r="I13"/>
  <c r="C3"/>
  <c r="K70" s="1"/>
  <c r="C2"/>
  <c r="E4" s="1"/>
  <c r="E6" i="32" l="1"/>
  <c r="I74"/>
  <c r="C4" s="1"/>
  <c r="E4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4"/>
  <c r="K38"/>
  <c r="K42"/>
  <c r="K46"/>
  <c r="K50"/>
  <c r="K54"/>
  <c r="K58"/>
  <c r="K62"/>
  <c r="K66"/>
  <c r="K70"/>
  <c r="E3"/>
  <c r="K31"/>
  <c r="K35"/>
  <c r="K39"/>
  <c r="K43"/>
  <c r="K47"/>
  <c r="K51"/>
  <c r="K55"/>
  <c r="K59"/>
  <c r="K63"/>
  <c r="K67"/>
  <c r="K71"/>
  <c r="K32"/>
  <c r="K36"/>
  <c r="K40"/>
  <c r="K44"/>
  <c r="K48"/>
  <c r="K52"/>
  <c r="K56"/>
  <c r="K60"/>
  <c r="K64"/>
  <c r="K68"/>
  <c r="K72"/>
  <c r="K33"/>
  <c r="K37"/>
  <c r="K41"/>
  <c r="K45"/>
  <c r="K49"/>
  <c r="K53"/>
  <c r="K57"/>
  <c r="K61"/>
  <c r="K65"/>
  <c r="K69"/>
  <c r="K39" i="31"/>
  <c r="K71"/>
  <c r="I74"/>
  <c r="C4" s="1"/>
  <c r="K55"/>
  <c r="E3"/>
  <c r="E5" s="1"/>
  <c r="I3" s="1"/>
  <c r="K51"/>
  <c r="K35"/>
  <c r="K67"/>
  <c r="K43"/>
  <c r="K59"/>
  <c r="K31"/>
  <c r="K47"/>
  <c r="K63"/>
  <c r="C6"/>
  <c r="F6" s="1"/>
  <c r="C5"/>
  <c r="P11" s="1"/>
  <c r="K40"/>
  <c r="K44"/>
  <c r="K52"/>
  <c r="K64"/>
  <c r="E6"/>
  <c r="K33"/>
  <c r="K37"/>
  <c r="K41"/>
  <c r="K45"/>
  <c r="K49"/>
  <c r="K53"/>
  <c r="K57"/>
  <c r="K61"/>
  <c r="K65"/>
  <c r="K69"/>
  <c r="K73"/>
  <c r="K32"/>
  <c r="K36"/>
  <c r="K48"/>
  <c r="K56"/>
  <c r="K60"/>
  <c r="K68"/>
  <c r="K7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4"/>
  <c r="K38"/>
  <c r="K42"/>
  <c r="K46"/>
  <c r="K50"/>
  <c r="K54"/>
  <c r="K58"/>
  <c r="K62"/>
  <c r="K66"/>
  <c r="E6" i="30"/>
  <c r="K71"/>
  <c r="K31"/>
  <c r="K15"/>
  <c r="K43"/>
  <c r="K59"/>
  <c r="K39"/>
  <c r="I74"/>
  <c r="C5" s="1"/>
  <c r="P11" s="1"/>
  <c r="K55"/>
  <c r="K13"/>
  <c r="J32"/>
  <c r="E3"/>
  <c r="J16"/>
  <c r="J20"/>
  <c r="J24"/>
  <c r="J28"/>
  <c r="K35"/>
  <c r="J39"/>
  <c r="J44"/>
  <c r="K51"/>
  <c r="K67"/>
  <c r="E4"/>
  <c r="E5" s="1"/>
  <c r="K3" s="1"/>
  <c r="K14"/>
  <c r="K47"/>
  <c r="K63"/>
  <c r="C6"/>
  <c r="F6" s="1"/>
  <c r="K32"/>
  <c r="K36"/>
  <c r="K40"/>
  <c r="K44"/>
  <c r="K48"/>
  <c r="K52"/>
  <c r="K56"/>
  <c r="K60"/>
  <c r="K64"/>
  <c r="K68"/>
  <c r="K72"/>
  <c r="K33"/>
  <c r="K37"/>
  <c r="K41"/>
  <c r="K45"/>
  <c r="K49"/>
  <c r="K53"/>
  <c r="K57"/>
  <c r="K61"/>
  <c r="K65"/>
  <c r="K69"/>
  <c r="K73"/>
  <c r="K16"/>
  <c r="K17"/>
  <c r="K18"/>
  <c r="K19"/>
  <c r="K20"/>
  <c r="K21"/>
  <c r="K22"/>
  <c r="K23"/>
  <c r="K24"/>
  <c r="K25"/>
  <c r="K26"/>
  <c r="K27"/>
  <c r="K28"/>
  <c r="K29"/>
  <c r="K30"/>
  <c r="K34"/>
  <c r="K38"/>
  <c r="K42"/>
  <c r="K46"/>
  <c r="K50"/>
  <c r="K54"/>
  <c r="K58"/>
  <c r="K62"/>
  <c r="K66"/>
  <c r="I74" i="29"/>
  <c r="C4" s="1"/>
  <c r="K32"/>
  <c r="K36"/>
  <c r="K44"/>
  <c r="K52"/>
  <c r="K60"/>
  <c r="K68"/>
  <c r="K37"/>
  <c r="K45"/>
  <c r="K49"/>
  <c r="K53"/>
  <c r="K57"/>
  <c r="K61"/>
  <c r="K65"/>
  <c r="K69"/>
  <c r="K73"/>
  <c r="E3"/>
  <c r="E5" s="1"/>
  <c r="K31"/>
  <c r="K35"/>
  <c r="K39"/>
  <c r="K43"/>
  <c r="K47"/>
  <c r="K51"/>
  <c r="K55"/>
  <c r="K59"/>
  <c r="K63"/>
  <c r="K67"/>
  <c r="K71"/>
  <c r="K40"/>
  <c r="K48"/>
  <c r="K56"/>
  <c r="K64"/>
  <c r="K72"/>
  <c r="E6"/>
  <c r="K33"/>
  <c r="K41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4"/>
  <c r="K38"/>
  <c r="K42"/>
  <c r="K46"/>
  <c r="K50"/>
  <c r="K54"/>
  <c r="K58"/>
  <c r="K62"/>
  <c r="K66"/>
  <c r="E6" i="28"/>
  <c r="I74"/>
  <c r="C4" s="1"/>
  <c r="E4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4"/>
  <c r="K38"/>
  <c r="K42"/>
  <c r="K46"/>
  <c r="K50"/>
  <c r="K54"/>
  <c r="K58"/>
  <c r="K62"/>
  <c r="K66"/>
  <c r="K70"/>
  <c r="E3"/>
  <c r="K31"/>
  <c r="K35"/>
  <c r="K39"/>
  <c r="K43"/>
  <c r="K47"/>
  <c r="K51"/>
  <c r="K55"/>
  <c r="K59"/>
  <c r="K63"/>
  <c r="K67"/>
  <c r="K71"/>
  <c r="K32"/>
  <c r="K36"/>
  <c r="K40"/>
  <c r="K44"/>
  <c r="K48"/>
  <c r="K52"/>
  <c r="K56"/>
  <c r="K60"/>
  <c r="K64"/>
  <c r="K68"/>
  <c r="K72"/>
  <c r="K33"/>
  <c r="K37"/>
  <c r="K41"/>
  <c r="K45"/>
  <c r="K49"/>
  <c r="K53"/>
  <c r="K57"/>
  <c r="K61"/>
  <c r="K65"/>
  <c r="K69"/>
  <c r="K39" i="27"/>
  <c r="K71"/>
  <c r="K59"/>
  <c r="K43"/>
  <c r="I74"/>
  <c r="C5" s="1"/>
  <c r="P11" s="1"/>
  <c r="K55"/>
  <c r="E3"/>
  <c r="K35"/>
  <c r="K51"/>
  <c r="K67"/>
  <c r="K31"/>
  <c r="K47"/>
  <c r="K63"/>
  <c r="E5"/>
  <c r="I4" s="1"/>
  <c r="K32"/>
  <c r="K36"/>
  <c r="K40"/>
  <c r="K44"/>
  <c r="K48"/>
  <c r="K52"/>
  <c r="K56"/>
  <c r="K60"/>
  <c r="K64"/>
  <c r="K68"/>
  <c r="K72"/>
  <c r="E6"/>
  <c r="K33"/>
  <c r="K37"/>
  <c r="K41"/>
  <c r="K45"/>
  <c r="K49"/>
  <c r="K53"/>
  <c r="K57"/>
  <c r="K61"/>
  <c r="K65"/>
  <c r="K69"/>
  <c r="K73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4"/>
  <c r="K38"/>
  <c r="K42"/>
  <c r="K46"/>
  <c r="K50"/>
  <c r="K54"/>
  <c r="K58"/>
  <c r="K62"/>
  <c r="K66"/>
  <c r="K36" i="26"/>
  <c r="K48"/>
  <c r="K52"/>
  <c r="K60"/>
  <c r="K64"/>
  <c r="K68"/>
  <c r="E6"/>
  <c r="K33"/>
  <c r="K41"/>
  <c r="K49"/>
  <c r="K53"/>
  <c r="K61"/>
  <c r="K65"/>
  <c r="K69"/>
  <c r="K73"/>
  <c r="I74"/>
  <c r="E3"/>
  <c r="K31"/>
  <c r="K35"/>
  <c r="K39"/>
  <c r="K43"/>
  <c r="K47"/>
  <c r="K51"/>
  <c r="K55"/>
  <c r="K59"/>
  <c r="K63"/>
  <c r="K67"/>
  <c r="K71"/>
  <c r="K32"/>
  <c r="K40"/>
  <c r="K44"/>
  <c r="K56"/>
  <c r="K72"/>
  <c r="K37"/>
  <c r="K45"/>
  <c r="K57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4"/>
  <c r="K38"/>
  <c r="K42"/>
  <c r="K46"/>
  <c r="K50"/>
  <c r="K54"/>
  <c r="K58"/>
  <c r="K62"/>
  <c r="K66"/>
  <c r="K19" i="25"/>
  <c r="K73"/>
  <c r="K33"/>
  <c r="K65"/>
  <c r="K23"/>
  <c r="K49"/>
  <c r="K41"/>
  <c r="K15"/>
  <c r="K27"/>
  <c r="K57"/>
  <c r="K16"/>
  <c r="K20"/>
  <c r="K28"/>
  <c r="K34"/>
  <c r="K42"/>
  <c r="K50"/>
  <c r="K58"/>
  <c r="K66"/>
  <c r="K14"/>
  <c r="K18"/>
  <c r="K22"/>
  <c r="K26"/>
  <c r="K30"/>
  <c r="K38"/>
  <c r="K46"/>
  <c r="K54"/>
  <c r="K62"/>
  <c r="K70"/>
  <c r="K24"/>
  <c r="K13"/>
  <c r="K17"/>
  <c r="K21"/>
  <c r="K25"/>
  <c r="K29"/>
  <c r="I74"/>
  <c r="C6" s="1"/>
  <c r="F3" s="1"/>
  <c r="K37"/>
  <c r="K45"/>
  <c r="K53"/>
  <c r="K61"/>
  <c r="K69"/>
  <c r="C5"/>
  <c r="P11" s="1"/>
  <c r="E6"/>
  <c r="E3"/>
  <c r="E5" s="1"/>
  <c r="I4" s="1"/>
  <c r="K31"/>
  <c r="K35"/>
  <c r="K39"/>
  <c r="K43"/>
  <c r="K47"/>
  <c r="K51"/>
  <c r="K55"/>
  <c r="K59"/>
  <c r="K63"/>
  <c r="K67"/>
  <c r="K71"/>
  <c r="K32"/>
  <c r="K36"/>
  <c r="K40"/>
  <c r="K44"/>
  <c r="K48"/>
  <c r="K52"/>
  <c r="K56"/>
  <c r="K60"/>
  <c r="K64"/>
  <c r="K68"/>
  <c r="K32" i="24"/>
  <c r="K40"/>
  <c r="K48"/>
  <c r="K52"/>
  <c r="K60"/>
  <c r="E6"/>
  <c r="K33"/>
  <c r="K37"/>
  <c r="K45"/>
  <c r="K49"/>
  <c r="K53"/>
  <c r="K57"/>
  <c r="K61"/>
  <c r="K65"/>
  <c r="K69"/>
  <c r="K73"/>
  <c r="I74"/>
  <c r="K14"/>
  <c r="K20"/>
  <c r="E3"/>
  <c r="K31"/>
  <c r="K35"/>
  <c r="K39"/>
  <c r="K43"/>
  <c r="K47"/>
  <c r="K51"/>
  <c r="K55"/>
  <c r="K59"/>
  <c r="K63"/>
  <c r="K67"/>
  <c r="K71"/>
  <c r="K36"/>
  <c r="K44"/>
  <c r="K56"/>
  <c r="K64"/>
  <c r="K68"/>
  <c r="K72"/>
  <c r="K41"/>
  <c r="K13"/>
  <c r="K15"/>
  <c r="K16"/>
  <c r="K17"/>
  <c r="K18"/>
  <c r="K19"/>
  <c r="K21"/>
  <c r="K22"/>
  <c r="K23"/>
  <c r="K24"/>
  <c r="K25"/>
  <c r="K26"/>
  <c r="K27"/>
  <c r="K28"/>
  <c r="K29"/>
  <c r="K30"/>
  <c r="K34"/>
  <c r="K38"/>
  <c r="K42"/>
  <c r="K46"/>
  <c r="K50"/>
  <c r="K54"/>
  <c r="K58"/>
  <c r="K62"/>
  <c r="K66"/>
  <c r="K16" i="23"/>
  <c r="K20"/>
  <c r="K24"/>
  <c r="K34"/>
  <c r="K50"/>
  <c r="K58"/>
  <c r="K73"/>
  <c r="K17"/>
  <c r="K29"/>
  <c r="I74"/>
  <c r="C4" s="1"/>
  <c r="K37"/>
  <c r="K45"/>
  <c r="K53"/>
  <c r="K61"/>
  <c r="K69"/>
  <c r="K14"/>
  <c r="K18"/>
  <c r="K22"/>
  <c r="K15"/>
  <c r="K19"/>
  <c r="K23"/>
  <c r="K27"/>
  <c r="K33"/>
  <c r="K41"/>
  <c r="K49"/>
  <c r="K57"/>
  <c r="K65"/>
  <c r="K28"/>
  <c r="K42"/>
  <c r="K66"/>
  <c r="K13"/>
  <c r="K21"/>
  <c r="K25"/>
  <c r="K26"/>
  <c r="K30"/>
  <c r="K38"/>
  <c r="K46"/>
  <c r="K54"/>
  <c r="K62"/>
  <c r="E6"/>
  <c r="K70"/>
  <c r="E3"/>
  <c r="K31"/>
  <c r="K35"/>
  <c r="K39"/>
  <c r="K43"/>
  <c r="K47"/>
  <c r="K51"/>
  <c r="K55"/>
  <c r="K59"/>
  <c r="K63"/>
  <c r="K67"/>
  <c r="K71"/>
  <c r="K32"/>
  <c r="K36"/>
  <c r="K40"/>
  <c r="K44"/>
  <c r="K48"/>
  <c r="K52"/>
  <c r="K56"/>
  <c r="K60"/>
  <c r="K64"/>
  <c r="K68"/>
  <c r="K36" i="22"/>
  <c r="K44"/>
  <c r="K52"/>
  <c r="K56"/>
  <c r="K64"/>
  <c r="K68"/>
  <c r="E6"/>
  <c r="K41"/>
  <c r="K49"/>
  <c r="K57"/>
  <c r="K61"/>
  <c r="K69"/>
  <c r="K73"/>
  <c r="I74"/>
  <c r="K13"/>
  <c r="K15"/>
  <c r="K17"/>
  <c r="K19"/>
  <c r="K21"/>
  <c r="K22"/>
  <c r="K24"/>
  <c r="K26"/>
  <c r="K27"/>
  <c r="K29"/>
  <c r="E3"/>
  <c r="K31"/>
  <c r="K35"/>
  <c r="K39"/>
  <c r="K43"/>
  <c r="K47"/>
  <c r="K51"/>
  <c r="K55"/>
  <c r="K59"/>
  <c r="K63"/>
  <c r="K67"/>
  <c r="K71"/>
  <c r="K32"/>
  <c r="K40"/>
  <c r="K48"/>
  <c r="K60"/>
  <c r="K72"/>
  <c r="K33"/>
  <c r="K37"/>
  <c r="K45"/>
  <c r="K53"/>
  <c r="K65"/>
  <c r="K14"/>
  <c r="K16"/>
  <c r="K18"/>
  <c r="K20"/>
  <c r="K23"/>
  <c r="K25"/>
  <c r="K28"/>
  <c r="K30"/>
  <c r="K34"/>
  <c r="K38"/>
  <c r="K42"/>
  <c r="K46"/>
  <c r="K50"/>
  <c r="K54"/>
  <c r="K58"/>
  <c r="K62"/>
  <c r="K66"/>
  <c r="C6" i="32" l="1"/>
  <c r="F6" s="1"/>
  <c r="C5"/>
  <c r="P11" s="1"/>
  <c r="E5"/>
  <c r="K3" i="31"/>
  <c r="I4"/>
  <c r="F4"/>
  <c r="G4" s="1"/>
  <c r="F3"/>
  <c r="G3" s="1"/>
  <c r="K4"/>
  <c r="C4" i="30"/>
  <c r="F4"/>
  <c r="G4" s="1"/>
  <c r="I4"/>
  <c r="F3"/>
  <c r="G3" s="1"/>
  <c r="I3"/>
  <c r="K4"/>
  <c r="C6" i="29"/>
  <c r="C5"/>
  <c r="P11" s="1"/>
  <c r="K4"/>
  <c r="I4"/>
  <c r="F3"/>
  <c r="G3" s="1"/>
  <c r="K3"/>
  <c r="I3"/>
  <c r="E5" i="28"/>
  <c r="I3" s="1"/>
  <c r="C5"/>
  <c r="P11" s="1"/>
  <c r="C6"/>
  <c r="F6" s="1"/>
  <c r="K4"/>
  <c r="I4"/>
  <c r="K3" i="27"/>
  <c r="C4"/>
  <c r="C6"/>
  <c r="I3"/>
  <c r="K4"/>
  <c r="C6" i="26"/>
  <c r="C5"/>
  <c r="P11" s="1"/>
  <c r="C4"/>
  <c r="E5"/>
  <c r="C4" i="25"/>
  <c r="G3"/>
  <c r="F6"/>
  <c r="F4"/>
  <c r="G4" s="1"/>
  <c r="I3"/>
  <c r="K3"/>
  <c r="K4"/>
  <c r="C5" i="24"/>
  <c r="P11" s="1"/>
  <c r="C4"/>
  <c r="C6"/>
  <c r="E5"/>
  <c r="I3" s="1"/>
  <c r="C6" i="23"/>
  <c r="F3" s="1"/>
  <c r="G3" s="1"/>
  <c r="C5"/>
  <c r="P11" s="1"/>
  <c r="E5"/>
  <c r="K3" s="1"/>
  <c r="C4" i="22"/>
  <c r="C6"/>
  <c r="C5"/>
  <c r="P11" s="1"/>
  <c r="E5"/>
  <c r="F4" i="32" l="1"/>
  <c r="G4" s="1"/>
  <c r="F3"/>
  <c r="G3" s="1"/>
  <c r="K4"/>
  <c r="I4"/>
  <c r="I3"/>
  <c r="K3"/>
  <c r="F5" i="31"/>
  <c r="G5" s="1"/>
  <c r="H4" s="1"/>
  <c r="F5" i="30"/>
  <c r="G5" s="1"/>
  <c r="P18" s="1"/>
  <c r="P19" s="1"/>
  <c r="P21" s="1"/>
  <c r="P25" s="1"/>
  <c r="F10"/>
  <c r="F6" i="29"/>
  <c r="F4"/>
  <c r="G4" s="1"/>
  <c r="K3" i="28"/>
  <c r="F3"/>
  <c r="G3" s="1"/>
  <c r="F4"/>
  <c r="G4" s="1"/>
  <c r="F6" i="27"/>
  <c r="F4"/>
  <c r="G4" s="1"/>
  <c r="F3"/>
  <c r="G3" s="1"/>
  <c r="I4" i="26"/>
  <c r="K4"/>
  <c r="F6"/>
  <c r="F3"/>
  <c r="G3" s="1"/>
  <c r="F4"/>
  <c r="G4" s="1"/>
  <c r="I3"/>
  <c r="K3"/>
  <c r="F5" i="25"/>
  <c r="G5" s="1"/>
  <c r="F10" s="1"/>
  <c r="K4" i="24"/>
  <c r="I4"/>
  <c r="K3"/>
  <c r="F6"/>
  <c r="F3"/>
  <c r="G3" s="1"/>
  <c r="F4"/>
  <c r="G4" s="1"/>
  <c r="F4" i="23"/>
  <c r="G4" s="1"/>
  <c r="F6"/>
  <c r="I4"/>
  <c r="K4"/>
  <c r="I3"/>
  <c r="K4" i="22"/>
  <c r="I4"/>
  <c r="F6"/>
  <c r="F5" s="1"/>
  <c r="G5" s="1"/>
  <c r="F4"/>
  <c r="G4" s="1"/>
  <c r="F3"/>
  <c r="G3" s="1"/>
  <c r="K3"/>
  <c r="I3"/>
  <c r="C75" i="19"/>
  <c r="B75"/>
  <c r="H74"/>
  <c r="G74"/>
  <c r="F74"/>
  <c r="E74"/>
  <c r="D74"/>
  <c r="C74"/>
  <c r="B74"/>
  <c r="J73"/>
  <c r="I73"/>
  <c r="J72"/>
  <c r="I72"/>
  <c r="J71"/>
  <c r="I71"/>
  <c r="J70"/>
  <c r="I70"/>
  <c r="J69"/>
  <c r="I69"/>
  <c r="J68"/>
  <c r="I68"/>
  <c r="J67"/>
  <c r="I67"/>
  <c r="J66"/>
  <c r="I66"/>
  <c r="J65"/>
  <c r="I65"/>
  <c r="J64"/>
  <c r="I64"/>
  <c r="J63"/>
  <c r="I63"/>
  <c r="J62"/>
  <c r="I62"/>
  <c r="J61"/>
  <c r="I61"/>
  <c r="J60"/>
  <c r="I60"/>
  <c r="J59"/>
  <c r="I59"/>
  <c r="J58"/>
  <c r="I58"/>
  <c r="J57"/>
  <c r="I57"/>
  <c r="J56"/>
  <c r="I56"/>
  <c r="J55"/>
  <c r="I55"/>
  <c r="J54"/>
  <c r="I54"/>
  <c r="J53"/>
  <c r="I53"/>
  <c r="J52"/>
  <c r="I52"/>
  <c r="J51"/>
  <c r="I51"/>
  <c r="J50"/>
  <c r="I50"/>
  <c r="J49"/>
  <c r="I49"/>
  <c r="J48"/>
  <c r="I48"/>
  <c r="J47"/>
  <c r="I47"/>
  <c r="J46"/>
  <c r="I46"/>
  <c r="J45"/>
  <c r="I45"/>
  <c r="J44"/>
  <c r="I44"/>
  <c r="J43"/>
  <c r="I43"/>
  <c r="J42"/>
  <c r="I42"/>
  <c r="J41"/>
  <c r="I41"/>
  <c r="J40"/>
  <c r="I40"/>
  <c r="J39"/>
  <c r="I39"/>
  <c r="J38"/>
  <c r="I38"/>
  <c r="J37"/>
  <c r="I37"/>
  <c r="J36"/>
  <c r="I36"/>
  <c r="J35"/>
  <c r="I35"/>
  <c r="J34"/>
  <c r="I34"/>
  <c r="J33"/>
  <c r="I33"/>
  <c r="J32"/>
  <c r="I32"/>
  <c r="J31"/>
  <c r="I31"/>
  <c r="J30"/>
  <c r="I30"/>
  <c r="J29"/>
  <c r="I29"/>
  <c r="J28"/>
  <c r="I28"/>
  <c r="J27"/>
  <c r="I27"/>
  <c r="J26"/>
  <c r="I26"/>
  <c r="J25"/>
  <c r="I25"/>
  <c r="J24"/>
  <c r="I24"/>
  <c r="J23"/>
  <c r="I23"/>
  <c r="J22"/>
  <c r="I22"/>
  <c r="J21"/>
  <c r="I21"/>
  <c r="J20"/>
  <c r="I20"/>
  <c r="J19"/>
  <c r="I19"/>
  <c r="J18"/>
  <c r="I18"/>
  <c r="J17"/>
  <c r="I17"/>
  <c r="J16"/>
  <c r="I16"/>
  <c r="J15"/>
  <c r="I15"/>
  <c r="J14"/>
  <c r="I14"/>
  <c r="J13"/>
  <c r="I13"/>
  <c r="C3"/>
  <c r="K72" s="1"/>
  <c r="C2"/>
  <c r="F5" i="32" l="1"/>
  <c r="G5" s="1"/>
  <c r="P18" s="1"/>
  <c r="P19" s="1"/>
  <c r="P21" s="1"/>
  <c r="P25" s="1"/>
  <c r="H3"/>
  <c r="P22"/>
  <c r="P23" s="1"/>
  <c r="P26" s="1"/>
  <c r="F7"/>
  <c r="F8"/>
  <c r="H3" i="31"/>
  <c r="J3" s="1"/>
  <c r="L4"/>
  <c r="J4"/>
  <c r="L3"/>
  <c r="F8"/>
  <c r="F7"/>
  <c r="P22"/>
  <c r="P23" s="1"/>
  <c r="P26" s="1"/>
  <c r="P12"/>
  <c r="F10"/>
  <c r="P18"/>
  <c r="F7" i="30"/>
  <c r="F8"/>
  <c r="F9" s="1"/>
  <c r="P20"/>
  <c r="P24" s="1"/>
  <c r="H3"/>
  <c r="L3" s="1"/>
  <c r="P22"/>
  <c r="P23" s="1"/>
  <c r="P26" s="1"/>
  <c r="P12"/>
  <c r="H4"/>
  <c r="J3"/>
  <c r="P28"/>
  <c r="P29" s="1"/>
  <c r="P14"/>
  <c r="P13"/>
  <c r="P27"/>
  <c r="F5" i="29"/>
  <c r="G5" s="1"/>
  <c r="P22" s="1"/>
  <c r="P23" s="1"/>
  <c r="P26" s="1"/>
  <c r="F5" i="28"/>
  <c r="G5" s="1"/>
  <c r="P18" s="1"/>
  <c r="P20" s="1"/>
  <c r="P24" s="1"/>
  <c r="F5" i="27"/>
  <c r="G5" s="1"/>
  <c r="P12" s="1"/>
  <c r="F5" i="26"/>
  <c r="G5" s="1"/>
  <c r="P18" s="1"/>
  <c r="P18" i="25"/>
  <c r="F7"/>
  <c r="P13" s="1"/>
  <c r="H3"/>
  <c r="J3" s="1"/>
  <c r="P12"/>
  <c r="F8"/>
  <c r="P22"/>
  <c r="P23" s="1"/>
  <c r="P26" s="1"/>
  <c r="H4"/>
  <c r="L4" s="1"/>
  <c r="P19"/>
  <c r="P21" s="1"/>
  <c r="P25" s="1"/>
  <c r="P20"/>
  <c r="P24" s="1"/>
  <c r="P15"/>
  <c r="P16"/>
  <c r="P17"/>
  <c r="H9"/>
  <c r="F9"/>
  <c r="J4"/>
  <c r="F5" i="24"/>
  <c r="G5" s="1"/>
  <c r="P18" s="1"/>
  <c r="F5" i="23"/>
  <c r="G5" s="1"/>
  <c r="F7" s="1"/>
  <c r="P14" s="1"/>
  <c r="F8" i="22"/>
  <c r="P22"/>
  <c r="P23" s="1"/>
  <c r="P26" s="1"/>
  <c r="F10"/>
  <c r="F7"/>
  <c r="P12"/>
  <c r="H3"/>
  <c r="P18"/>
  <c r="H4"/>
  <c r="E6" i="19"/>
  <c r="E3"/>
  <c r="K13"/>
  <c r="K14"/>
  <c r="I74"/>
  <c r="C5" s="1"/>
  <c r="P11" s="1"/>
  <c r="E4"/>
  <c r="K16"/>
  <c r="K18"/>
  <c r="K17"/>
  <c r="K31"/>
  <c r="K35"/>
  <c r="K39"/>
  <c r="K43"/>
  <c r="K47"/>
  <c r="K51"/>
  <c r="K55"/>
  <c r="K61"/>
  <c r="K65"/>
  <c r="K69"/>
  <c r="K73"/>
  <c r="K15"/>
  <c r="K20"/>
  <c r="K22"/>
  <c r="K24"/>
  <c r="K26"/>
  <c r="K28"/>
  <c r="K30"/>
  <c r="K34"/>
  <c r="K38"/>
  <c r="K42"/>
  <c r="K46"/>
  <c r="K50"/>
  <c r="K54"/>
  <c r="K58"/>
  <c r="K60"/>
  <c r="K64"/>
  <c r="K70"/>
  <c r="K33"/>
  <c r="K37"/>
  <c r="K41"/>
  <c r="K45"/>
  <c r="K49"/>
  <c r="K53"/>
  <c r="K57"/>
  <c r="K59"/>
  <c r="K63"/>
  <c r="K67"/>
  <c r="K71"/>
  <c r="K19"/>
  <c r="K21"/>
  <c r="K23"/>
  <c r="K25"/>
  <c r="K27"/>
  <c r="K29"/>
  <c r="K32"/>
  <c r="K36"/>
  <c r="K40"/>
  <c r="K44"/>
  <c r="K48"/>
  <c r="K52"/>
  <c r="K56"/>
  <c r="K62"/>
  <c r="K66"/>
  <c r="K68"/>
  <c r="H4" i="32" l="1"/>
  <c r="P12"/>
  <c r="P20"/>
  <c r="P24" s="1"/>
  <c r="F10"/>
  <c r="P14"/>
  <c r="P13"/>
  <c r="L3"/>
  <c r="J3"/>
  <c r="P15"/>
  <c r="H9"/>
  <c r="F9"/>
  <c r="P17"/>
  <c r="P16"/>
  <c r="J4"/>
  <c r="L4"/>
  <c r="P28"/>
  <c r="P29" s="1"/>
  <c r="P27"/>
  <c r="P20" i="31"/>
  <c r="P24" s="1"/>
  <c r="P19"/>
  <c r="P21" s="1"/>
  <c r="P25" s="1"/>
  <c r="P14"/>
  <c r="P13"/>
  <c r="P15"/>
  <c r="H9"/>
  <c r="P16"/>
  <c r="P17"/>
  <c r="F9"/>
  <c r="H9" i="30"/>
  <c r="P17"/>
  <c r="J4"/>
  <c r="L4"/>
  <c r="P16"/>
  <c r="P15"/>
  <c r="P18" i="29"/>
  <c r="P20" s="1"/>
  <c r="P24" s="1"/>
  <c r="H3"/>
  <c r="L3" s="1"/>
  <c r="P12"/>
  <c r="F10"/>
  <c r="F7"/>
  <c r="P13" s="1"/>
  <c r="F8"/>
  <c r="P15" s="1"/>
  <c r="H4"/>
  <c r="L4" s="1"/>
  <c r="P19" i="28"/>
  <c r="P21" s="1"/>
  <c r="P25" s="1"/>
  <c r="P12"/>
  <c r="P22"/>
  <c r="P23" s="1"/>
  <c r="P26" s="1"/>
  <c r="F8"/>
  <c r="F7"/>
  <c r="H3"/>
  <c r="F10"/>
  <c r="H4"/>
  <c r="P27"/>
  <c r="P18" i="27"/>
  <c r="P19" s="1"/>
  <c r="P21" s="1"/>
  <c r="P25" s="1"/>
  <c r="F7"/>
  <c r="P13" s="1"/>
  <c r="F8"/>
  <c r="P15" s="1"/>
  <c r="H3"/>
  <c r="L3" s="1"/>
  <c r="H4"/>
  <c r="P22"/>
  <c r="P23" s="1"/>
  <c r="P26" s="1"/>
  <c r="F10"/>
  <c r="J3"/>
  <c r="H9"/>
  <c r="P16"/>
  <c r="F9"/>
  <c r="P17"/>
  <c r="P19" i="26"/>
  <c r="P21" s="1"/>
  <c r="P25" s="1"/>
  <c r="P20"/>
  <c r="P24" s="1"/>
  <c r="F8"/>
  <c r="F10"/>
  <c r="F7"/>
  <c r="P22"/>
  <c r="P23" s="1"/>
  <c r="P26" s="1"/>
  <c r="P12"/>
  <c r="H4"/>
  <c r="H3"/>
  <c r="P14" i="25"/>
  <c r="L3"/>
  <c r="P28"/>
  <c r="P29" s="1"/>
  <c r="P27"/>
  <c r="H3" i="24"/>
  <c r="P19"/>
  <c r="P21" s="1"/>
  <c r="P25" s="1"/>
  <c r="P20"/>
  <c r="P24" s="1"/>
  <c r="J3"/>
  <c r="L3"/>
  <c r="F10"/>
  <c r="F7"/>
  <c r="F8"/>
  <c r="P22"/>
  <c r="P23" s="1"/>
  <c r="P26" s="1"/>
  <c r="P12"/>
  <c r="H4"/>
  <c r="H3" i="23"/>
  <c r="P13"/>
  <c r="H4"/>
  <c r="J4" s="1"/>
  <c r="P22"/>
  <c r="P23" s="1"/>
  <c r="P26" s="1"/>
  <c r="F10"/>
  <c r="P12"/>
  <c r="P18"/>
  <c r="P19" s="1"/>
  <c r="P21" s="1"/>
  <c r="P25" s="1"/>
  <c r="F8"/>
  <c r="P15" s="1"/>
  <c r="P16"/>
  <c r="H9"/>
  <c r="F9"/>
  <c r="P17"/>
  <c r="J3" i="22"/>
  <c r="L3"/>
  <c r="P20"/>
  <c r="P24" s="1"/>
  <c r="P19"/>
  <c r="P21" s="1"/>
  <c r="P25" s="1"/>
  <c r="L4"/>
  <c r="J4"/>
  <c r="P14"/>
  <c r="P13"/>
  <c r="P15"/>
  <c r="P17"/>
  <c r="H9"/>
  <c r="F9"/>
  <c r="P16"/>
  <c r="C6" i="19"/>
  <c r="F4" s="1"/>
  <c r="G4" s="1"/>
  <c r="C4"/>
  <c r="E5"/>
  <c r="K3" s="1"/>
  <c r="P27" i="31" l="1"/>
  <c r="P28"/>
  <c r="P29" s="1"/>
  <c r="P19" i="29"/>
  <c r="P21" s="1"/>
  <c r="P25" s="1"/>
  <c r="J3"/>
  <c r="H9"/>
  <c r="F9"/>
  <c r="P16"/>
  <c r="J4"/>
  <c r="P14"/>
  <c r="P17"/>
  <c r="P27"/>
  <c r="P28"/>
  <c r="P29" s="1"/>
  <c r="P28" i="28"/>
  <c r="P29" s="1"/>
  <c r="L4"/>
  <c r="J4"/>
  <c r="P15"/>
  <c r="P17"/>
  <c r="P16"/>
  <c r="F9"/>
  <c r="H9"/>
  <c r="P13"/>
  <c r="P14"/>
  <c r="J3"/>
  <c r="L3"/>
  <c r="P20" i="27"/>
  <c r="P24" s="1"/>
  <c r="P28"/>
  <c r="P29" s="1"/>
  <c r="P27"/>
  <c r="P14"/>
  <c r="J4"/>
  <c r="L4"/>
  <c r="P27" i="26"/>
  <c r="J3"/>
  <c r="L3"/>
  <c r="P13"/>
  <c r="P14"/>
  <c r="P28"/>
  <c r="P29" s="1"/>
  <c r="P15"/>
  <c r="H9"/>
  <c r="P16"/>
  <c r="F9"/>
  <c r="P17"/>
  <c r="L4"/>
  <c r="J4"/>
  <c r="L4" i="24"/>
  <c r="J4"/>
  <c r="P13"/>
  <c r="P14"/>
  <c r="P15"/>
  <c r="H9"/>
  <c r="P16"/>
  <c r="F9"/>
  <c r="P17"/>
  <c r="P28"/>
  <c r="P29" s="1"/>
  <c r="P27"/>
  <c r="L4" i="23"/>
  <c r="J3"/>
  <c r="L3"/>
  <c r="P28"/>
  <c r="P29" s="1"/>
  <c r="P27"/>
  <c r="P20"/>
  <c r="P24" s="1"/>
  <c r="P27" i="22"/>
  <c r="P28"/>
  <c r="P29" s="1"/>
  <c r="F3" i="19"/>
  <c r="G3" s="1"/>
  <c r="F6"/>
  <c r="I3"/>
  <c r="K4"/>
  <c r="I4"/>
  <c r="F5" l="1"/>
  <c r="G5" s="1"/>
  <c r="F7" s="1"/>
  <c r="F10" l="1"/>
  <c r="P12"/>
  <c r="H3"/>
  <c r="L3" s="1"/>
  <c r="H4"/>
  <c r="J4" s="1"/>
  <c r="P18"/>
  <c r="P19" s="1"/>
  <c r="P21" s="1"/>
  <c r="P25" s="1"/>
  <c r="P22"/>
  <c r="P23" s="1"/>
  <c r="P26" s="1"/>
  <c r="F8"/>
  <c r="P15" s="1"/>
  <c r="P13"/>
  <c r="P14"/>
  <c r="H9" l="1"/>
  <c r="P17"/>
  <c r="L4"/>
  <c r="J3"/>
  <c r="P20"/>
  <c r="P24" s="1"/>
  <c r="P16"/>
  <c r="F9"/>
  <c r="P27"/>
  <c r="P28"/>
  <c r="P29" s="1"/>
</calcChain>
</file>

<file path=xl/sharedStrings.xml><?xml version="1.0" encoding="utf-8"?>
<sst xmlns="http://schemas.openxmlformats.org/spreadsheetml/2006/main" count="924" uniqueCount="279">
  <si>
    <t xml:space="preserve">SOURCE </t>
  </si>
  <si>
    <t>d.f.</t>
  </si>
  <si>
    <t>S.S.</t>
  </si>
  <si>
    <t>M.S.</t>
  </si>
  <si>
    <t>cal-f</t>
  </si>
  <si>
    <t>table f (0.05)</t>
  </si>
  <si>
    <t>table f (0.01)</t>
  </si>
  <si>
    <t>PROB&gt;F</t>
  </si>
  <si>
    <t>ANOVA</t>
  </si>
  <si>
    <t>Treatments</t>
  </si>
  <si>
    <t>Interpretation</t>
  </si>
  <si>
    <t>Replications</t>
  </si>
  <si>
    <t>Replication</t>
  </si>
  <si>
    <t>Grand Total</t>
  </si>
  <si>
    <t>Genotype</t>
  </si>
  <si>
    <t>Mean</t>
  </si>
  <si>
    <t xml:space="preserve">Error </t>
  </si>
  <si>
    <t>Correction Factor</t>
  </si>
  <si>
    <t>total</t>
  </si>
  <si>
    <t>Standard Dev</t>
  </si>
  <si>
    <t>standard error Mean</t>
  </si>
  <si>
    <t>CD (.05)</t>
  </si>
  <si>
    <t>CD (1%)</t>
  </si>
  <si>
    <t xml:space="preserve">CV % </t>
  </si>
  <si>
    <t>REP-I</t>
  </si>
  <si>
    <t>REP-II</t>
  </si>
  <si>
    <t>REP-III</t>
  </si>
  <si>
    <t xml:space="preserve">Total </t>
  </si>
  <si>
    <t>S.E.</t>
  </si>
  <si>
    <t>CV</t>
  </si>
  <si>
    <t>SEm</t>
  </si>
  <si>
    <t>SEd</t>
  </si>
  <si>
    <t>CD (0.05)</t>
  </si>
  <si>
    <t>CD (0.01)</t>
  </si>
  <si>
    <t>Vg</t>
  </si>
  <si>
    <t>Vp</t>
  </si>
  <si>
    <t>sqr of vg</t>
  </si>
  <si>
    <t>sqr of vp</t>
  </si>
  <si>
    <t>Ve</t>
  </si>
  <si>
    <t>sqr of ve</t>
  </si>
  <si>
    <t>gcv</t>
  </si>
  <si>
    <t>pcv</t>
  </si>
  <si>
    <t>ecv</t>
  </si>
  <si>
    <t>h</t>
  </si>
  <si>
    <t>GA</t>
  </si>
  <si>
    <t>GA % of mean</t>
  </si>
  <si>
    <t>Total</t>
  </si>
  <si>
    <t>na</t>
  </si>
  <si>
    <t>k</t>
  </si>
  <si>
    <t>kna</t>
  </si>
  <si>
    <t>Biomass</t>
  </si>
  <si>
    <t>leaf area</t>
  </si>
  <si>
    <t>boll wt</t>
  </si>
  <si>
    <t>Cotton Seed/plot</t>
  </si>
  <si>
    <t>lint yield/plot</t>
  </si>
  <si>
    <t>SCY/plot</t>
  </si>
  <si>
    <t>GP</t>
  </si>
  <si>
    <t>Bolls/plant</t>
  </si>
  <si>
    <t>proline</t>
  </si>
  <si>
    <t>Entry No</t>
  </si>
  <si>
    <t>Rep</t>
  </si>
  <si>
    <t>Digvijay</t>
  </si>
  <si>
    <t>GBhv 305</t>
  </si>
  <si>
    <t>GBhv 297</t>
  </si>
  <si>
    <t>GBhv 287</t>
  </si>
  <si>
    <t>GBhv 280/11</t>
  </si>
  <si>
    <t>IC 371009</t>
  </si>
  <si>
    <t>Gheti</t>
  </si>
  <si>
    <t>G Cot 23</t>
  </si>
  <si>
    <t>GBhv 306</t>
  </si>
  <si>
    <t>GBhv 291</t>
  </si>
  <si>
    <t>GBhv 293</t>
  </si>
  <si>
    <t>GBhv 280</t>
  </si>
  <si>
    <t>GBhv 233/09</t>
  </si>
  <si>
    <t>GBhv 433/08</t>
  </si>
  <si>
    <t>GBhv 464/08</t>
  </si>
  <si>
    <t>GBhv 538/08</t>
  </si>
  <si>
    <t>4.4abc</t>
  </si>
  <si>
    <t>2.45cd</t>
  </si>
  <si>
    <t>1.9d</t>
  </si>
  <si>
    <t>2.4cd</t>
  </si>
  <si>
    <t>2.8abcd</t>
  </si>
  <si>
    <t>3.25abcd</t>
  </si>
  <si>
    <t>4abcd</t>
  </si>
  <si>
    <t>5a</t>
  </si>
  <si>
    <t>2.7bcd</t>
  </si>
  <si>
    <t>3.2abcd</t>
  </si>
  <si>
    <t>2.9abcd</t>
  </si>
  <si>
    <t>2.55cd</t>
  </si>
  <si>
    <t>4.9ab</t>
  </si>
  <si>
    <t/>
  </si>
  <si>
    <t>6.15a</t>
  </si>
  <si>
    <t>4.85abc</t>
  </si>
  <si>
    <t>5.5abc</t>
  </si>
  <si>
    <t>6.3a</t>
  </si>
  <si>
    <t>5.7ab</t>
  </si>
  <si>
    <t>5.32abc</t>
  </si>
  <si>
    <t>4.9abc</t>
  </si>
  <si>
    <t>4.8abc</t>
  </si>
  <si>
    <t>4.95abc</t>
  </si>
  <si>
    <t>4.55abc</t>
  </si>
  <si>
    <t>4.3abc</t>
  </si>
  <si>
    <t>4.1bc</t>
  </si>
  <si>
    <t>3.9bc</t>
  </si>
  <si>
    <t>3.95bc</t>
  </si>
  <si>
    <t>3.5c</t>
  </si>
  <si>
    <t>2.08bcd</t>
  </si>
  <si>
    <t>4.19ab</t>
  </si>
  <si>
    <t>3.98abc</t>
  </si>
  <si>
    <t>4.44ab</t>
  </si>
  <si>
    <t>2.72abcd</t>
  </si>
  <si>
    <t>2.84abcd</t>
  </si>
  <si>
    <t>2.67abcd</t>
  </si>
  <si>
    <t>2.16bcd</t>
  </si>
  <si>
    <t>1.64cd</t>
  </si>
  <si>
    <t>4.59a</t>
  </si>
  <si>
    <t>2.46abcd</t>
  </si>
  <si>
    <t>2.51abcd</t>
  </si>
  <si>
    <t>2.27abcd</t>
  </si>
  <si>
    <t>2.59abcd</t>
  </si>
  <si>
    <t>2.13bcd</t>
  </si>
  <si>
    <t>1.18d</t>
  </si>
  <si>
    <t>0.615abcd</t>
  </si>
  <si>
    <t>0.485cd</t>
  </si>
  <si>
    <t>0.44cd</t>
  </si>
  <si>
    <t>0.59abcd</t>
  </si>
  <si>
    <t>0.49bcd</t>
  </si>
  <si>
    <t>0.625abcd</t>
  </si>
  <si>
    <t>0.555abcd</t>
  </si>
  <si>
    <t>0.78ab</t>
  </si>
  <si>
    <t>0.43d</t>
  </si>
  <si>
    <t>0.505bcd</t>
  </si>
  <si>
    <t>0.535abcd</t>
  </si>
  <si>
    <t>0.5bcd</t>
  </si>
  <si>
    <t>0.695abcd</t>
  </si>
  <si>
    <t>0.48cd</t>
  </si>
  <si>
    <t>0.725abc</t>
  </si>
  <si>
    <t>0.8a</t>
  </si>
  <si>
    <t>59.98ab</t>
  </si>
  <si>
    <t>61.34ab</t>
  </si>
  <si>
    <t>58.39ab</t>
  </si>
  <si>
    <t>56.72ab</t>
  </si>
  <si>
    <t>53.81ab</t>
  </si>
  <si>
    <t>49.64b</t>
  </si>
  <si>
    <t>55.52ab</t>
  </si>
  <si>
    <t>67.5a</t>
  </si>
  <si>
    <t>57.46ab</t>
  </si>
  <si>
    <t>69.1a</t>
  </si>
  <si>
    <t>59.13ab</t>
  </si>
  <si>
    <t>56.39ab</t>
  </si>
  <si>
    <t>60.47ab</t>
  </si>
  <si>
    <t>52.42ab</t>
  </si>
  <si>
    <t>53.15ab</t>
  </si>
  <si>
    <t>56ab</t>
  </si>
  <si>
    <t>2.28abc</t>
  </si>
  <si>
    <t>2.63a</t>
  </si>
  <si>
    <t>2.49abc</t>
  </si>
  <si>
    <t>2.44abc</t>
  </si>
  <si>
    <t>2.24abcd</t>
  </si>
  <si>
    <t>1.68e</t>
  </si>
  <si>
    <t>2.27abc</t>
  </si>
  <si>
    <t>2.46abc</t>
  </si>
  <si>
    <t>2.71a</t>
  </si>
  <si>
    <t>2.39abc</t>
  </si>
  <si>
    <t>2.53ab</t>
  </si>
  <si>
    <t>2.02cde</t>
  </si>
  <si>
    <t>2.05bcde</t>
  </si>
  <si>
    <t>1.74de</t>
  </si>
  <si>
    <t>2.04bcde</t>
  </si>
  <si>
    <t>2.36abc</t>
  </si>
  <si>
    <t>70.69abc</t>
  </si>
  <si>
    <t>63.13bc</t>
  </si>
  <si>
    <t>61.09bc</t>
  </si>
  <si>
    <t>58.81bc</t>
  </si>
  <si>
    <t>70.32abc</t>
  </si>
  <si>
    <t>78.22ab</t>
  </si>
  <si>
    <t>62.46bc</t>
  </si>
  <si>
    <t>50.2c</t>
  </si>
  <si>
    <t>48.05c</t>
  </si>
  <si>
    <t>71.97abc</t>
  </si>
  <si>
    <t>70.45abc</t>
  </si>
  <si>
    <t>66.8bc</t>
  </si>
  <si>
    <t>64.86bc</t>
  </si>
  <si>
    <t>52.06c</t>
  </si>
  <si>
    <t>55.84bc</t>
  </si>
  <si>
    <t>93.47a</t>
  </si>
  <si>
    <t>43.63ab</t>
  </si>
  <si>
    <t>38.53abc</t>
  </si>
  <si>
    <t>39.05abc</t>
  </si>
  <si>
    <t>35.08abc</t>
  </si>
  <si>
    <t>25.06c</t>
  </si>
  <si>
    <t>48.88a</t>
  </si>
  <si>
    <t>42.44ab</t>
  </si>
  <si>
    <t>38.9abc</t>
  </si>
  <si>
    <t>34.91abc</t>
  </si>
  <si>
    <t>39.26abc</t>
  </si>
  <si>
    <t>46.5a</t>
  </si>
  <si>
    <t>35.05abc</t>
  </si>
  <si>
    <t>40.43abc</t>
  </si>
  <si>
    <t>29.38bc</t>
  </si>
  <si>
    <t>37.36abc</t>
  </si>
  <si>
    <t>46.21a</t>
  </si>
  <si>
    <t>114.32abc</t>
  </si>
  <si>
    <t>101.66abc</t>
  </si>
  <si>
    <t>95.14abc</t>
  </si>
  <si>
    <t>93.89abc</t>
  </si>
  <si>
    <t>100.38abc</t>
  </si>
  <si>
    <t>127.1ab</t>
  </si>
  <si>
    <t>99.9abc</t>
  </si>
  <si>
    <t>89.1bc</t>
  </si>
  <si>
    <t>82.95c</t>
  </si>
  <si>
    <t>111.22abc</t>
  </si>
  <si>
    <t>106.95abc</t>
  </si>
  <si>
    <t>101.84abc</t>
  </si>
  <si>
    <t>110.28abc</t>
  </si>
  <si>
    <t>78.44c</t>
  </si>
  <si>
    <t>91.17bc</t>
  </si>
  <si>
    <t>135.18a</t>
  </si>
  <si>
    <t>38.28a</t>
  </si>
  <si>
    <t>37.98a</t>
  </si>
  <si>
    <t>41.25a</t>
  </si>
  <si>
    <t>37.53a</t>
  </si>
  <si>
    <t>24.91b</t>
  </si>
  <si>
    <t>38.38a</t>
  </si>
  <si>
    <t>42.72a</t>
  </si>
  <si>
    <t>43.77a</t>
  </si>
  <si>
    <t>41.93a</t>
  </si>
  <si>
    <t>35.34ab</t>
  </si>
  <si>
    <t>43.86a</t>
  </si>
  <si>
    <t>34.44ab</t>
  </si>
  <si>
    <t>36.62ab</t>
  </si>
  <si>
    <t>37.77a</t>
  </si>
  <si>
    <t>40.99a</t>
  </si>
  <si>
    <t>34.25ab</t>
  </si>
  <si>
    <t>25.25ab</t>
  </si>
  <si>
    <t>14.25ef</t>
  </si>
  <si>
    <t>15.75def</t>
  </si>
  <si>
    <t>17.12cdef</t>
  </si>
  <si>
    <t>19.38bcde</t>
  </si>
  <si>
    <t>27.38a</t>
  </si>
  <si>
    <t>15.5def</t>
  </si>
  <si>
    <t>12.88f</t>
  </si>
  <si>
    <t>16.38cdef</t>
  </si>
  <si>
    <t>16.5cdef</t>
  </si>
  <si>
    <t>21.5abcd</t>
  </si>
  <si>
    <t>23.5ab</t>
  </si>
  <si>
    <t>22.25abc</t>
  </si>
  <si>
    <t>48.5ab</t>
  </si>
  <si>
    <t>28.5ef</t>
  </si>
  <si>
    <t>31.5def</t>
  </si>
  <si>
    <t>34.25bcdef</t>
  </si>
  <si>
    <t>33.75bcdef</t>
  </si>
  <si>
    <t>54.75a</t>
  </si>
  <si>
    <t>30ef</t>
  </si>
  <si>
    <t>25.75f</t>
  </si>
  <si>
    <t>32.75cdef</t>
  </si>
  <si>
    <t>37bcdef</t>
  </si>
  <si>
    <t>43abcde</t>
  </si>
  <si>
    <t>48abc</t>
  </si>
  <si>
    <t>38.75bcdef</t>
  </si>
  <si>
    <t>45.5abcd</t>
  </si>
  <si>
    <t>Na in leaf (mmolg-1)</t>
  </si>
  <si>
    <t>K in leaf (mmolg-1)</t>
  </si>
  <si>
    <t>K/Na Ratio</t>
  </si>
  <si>
    <t>Biomass (Kg)</t>
  </si>
  <si>
    <t>Leaf Area (cm2)</t>
  </si>
  <si>
    <t>Boll Wt. (g)</t>
  </si>
  <si>
    <t>Cotton Seed per plot (g)</t>
  </si>
  <si>
    <t>Lint yield per plot (g)</t>
  </si>
  <si>
    <t>Seed cotton Yield Per plot (g)</t>
  </si>
  <si>
    <t>Ginning %</t>
  </si>
  <si>
    <t>No. of Bollsper plant</t>
  </si>
  <si>
    <r>
      <t>Proline (</t>
    </r>
    <r>
      <rPr>
        <sz val="11"/>
        <color theme="1"/>
        <rFont val="Calibri"/>
        <family val="2"/>
      </rPr>
      <t>µ</t>
    </r>
    <r>
      <rPr>
        <sz val="9.9"/>
        <color theme="1"/>
        <rFont val="Calibri"/>
        <family val="2"/>
      </rPr>
      <t>g/g F.W.)</t>
    </r>
  </si>
  <si>
    <t>S. No.</t>
  </si>
  <si>
    <t>S.D.</t>
  </si>
  <si>
    <t>C.V.</t>
  </si>
  <si>
    <t>C.D. (5%)</t>
  </si>
  <si>
    <t>Na in leaf (meqL-1 )</t>
  </si>
  <si>
    <t>K in leaf (meqL-1 )</t>
  </si>
</sst>
</file>

<file path=xl/styles.xml><?xml version="1.0" encoding="utf-8"?>
<styleSheet xmlns="http://schemas.openxmlformats.org/spreadsheetml/2006/main">
  <numFmts count="3">
    <numFmt numFmtId="164" formatCode="0.0"/>
    <numFmt numFmtId="165" formatCode="0.000"/>
    <numFmt numFmtId="166" formatCode="0.00000"/>
  </numFmts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color theme="1"/>
      <name val="Calibri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9.9"/>
      <color theme="1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C0C0C0"/>
        <bgColor rgb="FF000000"/>
      </patternFill>
    </fill>
    <fill>
      <patternFill patternType="solid">
        <fgColor rgb="FFFFCC99"/>
        <bgColor rgb="FF000000"/>
      </patternFill>
    </fill>
    <fill>
      <patternFill patternType="solid">
        <fgColor rgb="FF99CCFF"/>
        <bgColor rgb="FF000000"/>
      </patternFill>
    </fill>
    <fill>
      <patternFill patternType="solid">
        <fgColor rgb="FFFFCC66"/>
        <bgColor indexed="64"/>
      </patternFill>
    </fill>
    <fill>
      <patternFill patternType="solid">
        <fgColor rgb="FFCCFFCC"/>
        <bgColor rgb="FF000000"/>
      </patternFill>
    </fill>
    <fill>
      <patternFill patternType="solid">
        <fgColor rgb="FF66FFCC"/>
        <bgColor indexed="64"/>
      </patternFill>
    </fill>
    <fill>
      <patternFill patternType="solid">
        <fgColor rgb="FFCCFFFF"/>
        <bgColor rgb="FF000000"/>
      </patternFill>
    </fill>
    <fill>
      <patternFill patternType="solid">
        <fgColor rgb="FF969696"/>
        <bgColor rgb="FF000000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59">
    <xf numFmtId="0" fontId="0" fillId="0" borderId="0" xfId="0"/>
    <xf numFmtId="0" fontId="4" fillId="0" borderId="0" xfId="0" applyFont="1" applyBorder="1" applyProtection="1"/>
    <xf numFmtId="0" fontId="5" fillId="0" borderId="0" xfId="0" applyFont="1" applyBorder="1" applyProtection="1"/>
    <xf numFmtId="0" fontId="6" fillId="0" borderId="0" xfId="0" applyFont="1" applyBorder="1" applyProtection="1"/>
    <xf numFmtId="0" fontId="2" fillId="3" borderId="1" xfId="0" applyFont="1" applyFill="1" applyBorder="1" applyProtection="1"/>
    <xf numFmtId="0" fontId="4" fillId="3" borderId="1" xfId="0" applyFont="1" applyFill="1" applyBorder="1" applyAlignment="1" applyProtection="1">
      <alignment horizontal="center"/>
    </xf>
    <xf numFmtId="0" fontId="2" fillId="2" borderId="1" xfId="0" applyFont="1" applyFill="1" applyBorder="1" applyProtection="1"/>
    <xf numFmtId="0" fontId="2" fillId="0" borderId="0" xfId="0" applyFont="1" applyBorder="1" applyProtection="1"/>
    <xf numFmtId="0" fontId="4" fillId="2" borderId="1" xfId="0" applyFont="1" applyFill="1" applyBorder="1" applyProtection="1"/>
    <xf numFmtId="2" fontId="4" fillId="4" borderId="1" xfId="0" applyNumberFormat="1" applyFont="1" applyFill="1" applyBorder="1" applyProtection="1"/>
    <xf numFmtId="165" fontId="4" fillId="4" borderId="1" xfId="0" applyNumberFormat="1" applyFont="1" applyFill="1" applyBorder="1" applyProtection="1"/>
    <xf numFmtId="0" fontId="4" fillId="0" borderId="1" xfId="0" applyFont="1" applyBorder="1" applyProtection="1"/>
    <xf numFmtId="2" fontId="4" fillId="3" borderId="1" xfId="0" applyNumberFormat="1" applyFont="1" applyFill="1" applyBorder="1" applyAlignment="1" applyProtection="1">
      <alignment horizontal="center"/>
    </xf>
    <xf numFmtId="2" fontId="4" fillId="0" borderId="0" xfId="0" applyNumberFormat="1" applyFont="1" applyBorder="1" applyProtection="1"/>
    <xf numFmtId="2" fontId="4" fillId="2" borderId="1" xfId="0" applyNumberFormat="1" applyFont="1" applyFill="1" applyBorder="1" applyProtection="1"/>
    <xf numFmtId="0" fontId="4" fillId="0" borderId="0" xfId="0" applyFont="1" applyFill="1" applyBorder="1" applyProtection="1"/>
    <xf numFmtId="2" fontId="4" fillId="0" borderId="0" xfId="0" applyNumberFormat="1" applyFont="1" applyFill="1" applyBorder="1" applyAlignment="1" applyProtection="1">
      <alignment horizontal="center"/>
    </xf>
    <xf numFmtId="0" fontId="2" fillId="0" borderId="1" xfId="0" applyFont="1" applyFill="1" applyBorder="1" applyProtection="1"/>
    <xf numFmtId="2" fontId="4" fillId="0" borderId="1" xfId="0" applyNumberFormat="1" applyFont="1" applyFill="1" applyBorder="1" applyProtection="1"/>
    <xf numFmtId="2" fontId="4" fillId="0" borderId="0" xfId="0" applyNumberFormat="1" applyFont="1" applyFill="1" applyBorder="1" applyProtection="1"/>
    <xf numFmtId="2" fontId="4" fillId="0" borderId="1" xfId="0" applyNumberFormat="1" applyFont="1" applyBorder="1" applyProtection="1"/>
    <xf numFmtId="0" fontId="4" fillId="0" borderId="0" xfId="0" applyFont="1" applyBorder="1" applyAlignment="1" applyProtection="1">
      <alignment horizontal="center"/>
    </xf>
    <xf numFmtId="166" fontId="4" fillId="0" borderId="1" xfId="0" applyNumberFormat="1" applyFont="1" applyBorder="1" applyProtection="1"/>
    <xf numFmtId="0" fontId="2" fillId="5" borderId="6" xfId="0" applyFont="1" applyFill="1" applyBorder="1" applyProtection="1"/>
    <xf numFmtId="2" fontId="4" fillId="5" borderId="7" xfId="0" applyNumberFormat="1" applyFont="1" applyFill="1" applyBorder="1" applyProtection="1"/>
    <xf numFmtId="0" fontId="2" fillId="6" borderId="1" xfId="0" applyFont="1" applyFill="1" applyBorder="1" applyProtection="1"/>
    <xf numFmtId="0" fontId="2" fillId="5" borderId="2" xfId="0" applyFont="1" applyFill="1" applyBorder="1" applyProtection="1"/>
    <xf numFmtId="2" fontId="4" fillId="5" borderId="3" xfId="0" applyNumberFormat="1" applyFont="1" applyFill="1" applyBorder="1" applyProtection="1"/>
    <xf numFmtId="0" fontId="1" fillId="7" borderId="1" xfId="0" applyFont="1" applyFill="1" applyBorder="1" applyAlignment="1" applyProtection="1">
      <alignment horizontal="center"/>
    </xf>
    <xf numFmtId="2" fontId="4" fillId="8" borderId="1" xfId="0" applyNumberFormat="1" applyFont="1" applyFill="1" applyBorder="1" applyProtection="1"/>
    <xf numFmtId="164" fontId="2" fillId="9" borderId="1" xfId="0" applyNumberFormat="1" applyFont="1" applyFill="1" applyBorder="1" applyProtection="1"/>
    <xf numFmtId="164" fontId="4" fillId="2" borderId="1" xfId="0" applyNumberFormat="1" applyFont="1" applyFill="1" applyBorder="1" applyProtection="1"/>
    <xf numFmtId="0" fontId="2" fillId="5" borderId="4" xfId="0" applyFont="1" applyFill="1" applyBorder="1" applyProtection="1"/>
    <xf numFmtId="2" fontId="4" fillId="5" borderId="5" xfId="0" applyNumberFormat="1" applyFont="1" applyFill="1" applyBorder="1" applyProtection="1"/>
    <xf numFmtId="0" fontId="4" fillId="6" borderId="1" xfId="0" applyFont="1" applyFill="1" applyBorder="1" applyProtection="1"/>
    <xf numFmtId="164" fontId="2" fillId="0" borderId="1" xfId="0" applyNumberFormat="1" applyFont="1" applyBorder="1" applyProtection="1"/>
    <xf numFmtId="2" fontId="3" fillId="0" borderId="0" xfId="0" applyNumberFormat="1" applyFont="1" applyBorder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4" fillId="0" borderId="0" xfId="0" applyFont="1" applyBorder="1" applyProtection="1">
      <protection locked="0"/>
    </xf>
    <xf numFmtId="2" fontId="0" fillId="0" borderId="0" xfId="0" applyNumberFormat="1"/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right"/>
    </xf>
    <xf numFmtId="0" fontId="0" fillId="0" borderId="6" xfId="0" applyBorder="1" applyAlignment="1">
      <alignment horizontal="right"/>
    </xf>
    <xf numFmtId="0" fontId="0" fillId="0" borderId="8" xfId="0" applyBorder="1" applyAlignment="1">
      <alignment horizontal="right"/>
    </xf>
    <xf numFmtId="0" fontId="0" fillId="0" borderId="7" xfId="0" applyBorder="1" applyAlignment="1">
      <alignment horizontal="right"/>
    </xf>
    <xf numFmtId="0" fontId="0" fillId="0" borderId="2" xfId="0" applyBorder="1" applyAlignment="1">
      <alignment horizontal="right"/>
    </xf>
    <xf numFmtId="0" fontId="0" fillId="0" borderId="0" xfId="0" applyBorder="1" applyAlignment="1">
      <alignment horizontal="right"/>
    </xf>
    <xf numFmtId="0" fontId="0" fillId="0" borderId="3" xfId="0" applyBorder="1" applyAlignment="1">
      <alignment horizontal="right"/>
    </xf>
    <xf numFmtId="0" fontId="0" fillId="0" borderId="4" xfId="0" applyBorder="1" applyAlignment="1">
      <alignment horizontal="right"/>
    </xf>
    <xf numFmtId="0" fontId="0" fillId="0" borderId="9" xfId="0" applyBorder="1" applyAlignment="1">
      <alignment horizontal="right"/>
    </xf>
    <xf numFmtId="0" fontId="0" fillId="0" borderId="5" xfId="0" applyBorder="1" applyAlignment="1">
      <alignment horizontal="right"/>
    </xf>
    <xf numFmtId="0" fontId="4" fillId="0" borderId="1" xfId="0" applyFont="1" applyBorder="1" applyAlignment="1" applyProtection="1">
      <alignment horizontal="left"/>
    </xf>
    <xf numFmtId="0" fontId="0" fillId="0" borderId="6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5" xfId="0" applyFill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colors>
    <mruColors>
      <color rgb="FFFFFF99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IN"/>
  <c:chart>
    <c:title>
      <c:tx>
        <c:rich>
          <a:bodyPr/>
          <a:lstStyle/>
          <a:p>
            <a:pPr>
              <a:defRPr/>
            </a:pPr>
            <a:r>
              <a:rPr lang="en-US"/>
              <a:t>Na in leaf (</a:t>
            </a:r>
            <a:r>
              <a:rPr lang="en-IN" sz="1800" b="1" i="0" u="none" strike="noStrike" baseline="0"/>
              <a:t>meqL</a:t>
            </a:r>
            <a:r>
              <a:rPr lang="en-IN" sz="1800" b="1" i="0" u="none" strike="noStrike" baseline="30000"/>
              <a:t>-1</a:t>
            </a:r>
            <a:r>
              <a:rPr lang="en-IN" sz="1800" b="1" i="0" u="none" strike="noStrike" baseline="0"/>
              <a:t> </a:t>
            </a:r>
            <a:r>
              <a:rPr lang="en-US"/>
              <a:t>)</a:t>
            </a:r>
          </a:p>
        </c:rich>
      </c:tx>
      <c:layout/>
      <c:overlay val="1"/>
    </c:title>
    <c:plotArea>
      <c:layout/>
      <c:barChart>
        <c:barDir val="col"/>
        <c:grouping val="clustered"/>
        <c:ser>
          <c:idx val="0"/>
          <c:order val="0"/>
          <c:tx>
            <c:strRef>
              <c:f>Graph!$C$1</c:f>
              <c:strCache>
                <c:ptCount val="1"/>
                <c:pt idx="0">
                  <c:v>Na in leaf (meqL-1 )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errBars>
            <c:errBarType val="plus"/>
            <c:errValType val="cust"/>
            <c:plus>
              <c:numRef>
                <c:f>Graph!$D$2:$D$17</c:f>
                <c:numCache>
                  <c:formatCode>General</c:formatCode>
                  <c:ptCount val="16"/>
                  <c:pt idx="0">
                    <c:v>0.59999999999999654</c:v>
                  </c:pt>
                  <c:pt idx="1">
                    <c:v>0.64999999999999958</c:v>
                  </c:pt>
                  <c:pt idx="2">
                    <c:v>0.30000000000000049</c:v>
                  </c:pt>
                  <c:pt idx="3">
                    <c:v>9.9999999999998937E-2</c:v>
                  </c:pt>
                  <c:pt idx="4">
                    <c:v>0.50000000000000089</c:v>
                  </c:pt>
                  <c:pt idx="5">
                    <c:v>0.25</c:v>
                  </c:pt>
                  <c:pt idx="6">
                    <c:v>0.5</c:v>
                  </c:pt>
                  <c:pt idx="7">
                    <c:v>0.7000000000000014</c:v>
                  </c:pt>
                  <c:pt idx="8">
                    <c:v>0</c:v>
                  </c:pt>
                  <c:pt idx="9">
                    <c:v>0.59999999999999876</c:v>
                  </c:pt>
                  <c:pt idx="10">
                    <c:v>0.19999999999999343</c:v>
                  </c:pt>
                  <c:pt idx="11">
                    <c:v>0.19999999999999787</c:v>
                  </c:pt>
                  <c:pt idx="12">
                    <c:v>0.69999999999999885</c:v>
                  </c:pt>
                  <c:pt idx="13">
                    <c:v>5.0000000000012784E-2</c:v>
                  </c:pt>
                  <c:pt idx="14">
                    <c:v>4.9999999999986139E-2</c:v>
                  </c:pt>
                  <c:pt idx="15">
                    <c:v>9.9999999999972278E-2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</c:errBars>
          <c:cat>
            <c:strRef>
              <c:f>Graph!$B$2:$B$17</c:f>
              <c:strCache>
                <c:ptCount val="16"/>
                <c:pt idx="0">
                  <c:v>Digvijay</c:v>
                </c:pt>
                <c:pt idx="1">
                  <c:v>GBhv 305</c:v>
                </c:pt>
                <c:pt idx="2">
                  <c:v>GBhv 297</c:v>
                </c:pt>
                <c:pt idx="3">
                  <c:v>GBhv 287</c:v>
                </c:pt>
                <c:pt idx="4">
                  <c:v>GBhv 280/11</c:v>
                </c:pt>
                <c:pt idx="5">
                  <c:v>IC 371009</c:v>
                </c:pt>
                <c:pt idx="6">
                  <c:v>Gheti</c:v>
                </c:pt>
                <c:pt idx="7">
                  <c:v>G Cot 23</c:v>
                </c:pt>
                <c:pt idx="8">
                  <c:v>GBhv 306</c:v>
                </c:pt>
                <c:pt idx="9">
                  <c:v>GBhv 291</c:v>
                </c:pt>
                <c:pt idx="10">
                  <c:v>GBhv 293</c:v>
                </c:pt>
                <c:pt idx="11">
                  <c:v>GBhv 280</c:v>
                </c:pt>
                <c:pt idx="12">
                  <c:v>GBhv 233/09</c:v>
                </c:pt>
                <c:pt idx="13">
                  <c:v>GBhv 433/08</c:v>
                </c:pt>
                <c:pt idx="14">
                  <c:v>GBhv 464/08</c:v>
                </c:pt>
                <c:pt idx="15">
                  <c:v>GBhv 538/08</c:v>
                </c:pt>
              </c:strCache>
            </c:strRef>
          </c:cat>
          <c:val>
            <c:numRef>
              <c:f>Graph!$C$2:$C$17</c:f>
              <c:numCache>
                <c:formatCode>0.00</c:formatCode>
                <c:ptCount val="16"/>
                <c:pt idx="0">
                  <c:v>4.4000000000000004</c:v>
                </c:pt>
                <c:pt idx="1">
                  <c:v>2.4500000000000002</c:v>
                </c:pt>
                <c:pt idx="2">
                  <c:v>1.9000000000000001</c:v>
                </c:pt>
                <c:pt idx="3">
                  <c:v>2.4</c:v>
                </c:pt>
                <c:pt idx="4">
                  <c:v>2.8</c:v>
                </c:pt>
                <c:pt idx="5">
                  <c:v>3.25</c:v>
                </c:pt>
                <c:pt idx="6">
                  <c:v>4</c:v>
                </c:pt>
                <c:pt idx="7">
                  <c:v>4</c:v>
                </c:pt>
                <c:pt idx="8">
                  <c:v>5</c:v>
                </c:pt>
                <c:pt idx="9">
                  <c:v>2.7</c:v>
                </c:pt>
                <c:pt idx="10">
                  <c:v>3.2</c:v>
                </c:pt>
                <c:pt idx="11">
                  <c:v>2.9000000000000004</c:v>
                </c:pt>
                <c:pt idx="12">
                  <c:v>3.2</c:v>
                </c:pt>
                <c:pt idx="13">
                  <c:v>2.5499999999999998</c:v>
                </c:pt>
                <c:pt idx="14">
                  <c:v>2.4500000000000002</c:v>
                </c:pt>
                <c:pt idx="15">
                  <c:v>4.9000000000000004</c:v>
                </c:pt>
              </c:numCache>
            </c:numRef>
          </c:val>
        </c:ser>
        <c:axId val="127685376"/>
        <c:axId val="127686912"/>
      </c:barChart>
      <c:catAx>
        <c:axId val="127685376"/>
        <c:scaling>
          <c:orientation val="minMax"/>
        </c:scaling>
        <c:axPos val="b"/>
        <c:tickLblPos val="nextTo"/>
        <c:spPr>
          <a:solidFill>
            <a:schemeClr val="accent3">
              <a:lumMod val="20000"/>
              <a:lumOff val="80000"/>
            </a:schemeClr>
          </a:solidFill>
        </c:spPr>
        <c:crossAx val="127686912"/>
        <c:crosses val="autoZero"/>
        <c:auto val="1"/>
        <c:lblAlgn val="ctr"/>
        <c:lblOffset val="100"/>
      </c:catAx>
      <c:valAx>
        <c:axId val="127686912"/>
        <c:scaling>
          <c:orientation val="minMax"/>
        </c:scaling>
        <c:axPos val="l"/>
        <c:numFmt formatCode="0.00" sourceLinked="1"/>
        <c:tickLblPos val="nextTo"/>
        <c:spPr>
          <a:solidFill>
            <a:schemeClr val="accent3">
              <a:lumMod val="20000"/>
              <a:lumOff val="80000"/>
            </a:schemeClr>
          </a:solidFill>
        </c:spPr>
        <c:crossAx val="127685376"/>
        <c:crosses val="autoZero"/>
        <c:crossBetween val="between"/>
      </c:valAx>
      <c:spPr>
        <a:solidFill>
          <a:schemeClr val="accent3">
            <a:lumMod val="20000"/>
            <a:lumOff val="80000"/>
          </a:schemeClr>
        </a:solidFill>
      </c:spPr>
    </c:plotArea>
    <c:plotVisOnly val="1"/>
  </c:chart>
  <c:spPr>
    <a:solidFill>
      <a:schemeClr val="accent3">
        <a:lumMod val="20000"/>
        <a:lumOff val="80000"/>
      </a:schemeClr>
    </a:solidFill>
  </c:sp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IN"/>
  <c:chart>
    <c:title>
      <c:layout/>
      <c:overlay val="1"/>
    </c:title>
    <c:plotArea>
      <c:layout/>
      <c:barChart>
        <c:barDir val="col"/>
        <c:grouping val="clustered"/>
        <c:ser>
          <c:idx val="0"/>
          <c:order val="0"/>
          <c:tx>
            <c:strRef>
              <c:f>Graph!$U$1</c:f>
              <c:strCache>
                <c:ptCount val="1"/>
                <c:pt idx="0">
                  <c:v>Ginning %</c:v>
                </c:pt>
              </c:strCache>
            </c:strRef>
          </c:tx>
          <c:spPr>
            <a:solidFill>
              <a:srgbClr val="C00000"/>
            </a:solidFill>
          </c:spPr>
          <c:errBars>
            <c:errBarType val="plus"/>
            <c:errValType val="cust"/>
            <c:plus>
              <c:numRef>
                <c:f>Graph!$V$2:$V$17</c:f>
                <c:numCache>
                  <c:formatCode>General</c:formatCode>
                  <c:ptCount val="16"/>
                  <c:pt idx="0">
                    <c:v>1.249395839744988</c:v>
                  </c:pt>
                  <c:pt idx="1">
                    <c:v>0.63556999067519815</c:v>
                  </c:pt>
                  <c:pt idx="2">
                    <c:v>2.0330359423159221</c:v>
                  </c:pt>
                  <c:pt idx="3">
                    <c:v>1.7296488912853043</c:v>
                  </c:pt>
                  <c:pt idx="4">
                    <c:v>4.552587058636421</c:v>
                  </c:pt>
                  <c:pt idx="5">
                    <c:v>2.4088643006342547</c:v>
                  </c:pt>
                  <c:pt idx="6">
                    <c:v>3.0349566872513005</c:v>
                  </c:pt>
                  <c:pt idx="7">
                    <c:v>1.8030065819217269</c:v>
                  </c:pt>
                  <c:pt idx="8">
                    <c:v>2.959261196581549</c:v>
                  </c:pt>
                  <c:pt idx="9">
                    <c:v>0.64045373635348402</c:v>
                  </c:pt>
                  <c:pt idx="10">
                    <c:v>4.0462076752399581</c:v>
                  </c:pt>
                  <c:pt idx="11">
                    <c:v>0.97362785827690923</c:v>
                  </c:pt>
                  <c:pt idx="12">
                    <c:v>0.66596117291881907</c:v>
                  </c:pt>
                  <c:pt idx="13">
                    <c:v>3.0216157936655699</c:v>
                  </c:pt>
                  <c:pt idx="14">
                    <c:v>0.13207525386917141</c:v>
                  </c:pt>
                  <c:pt idx="15">
                    <c:v>0.98315146141527587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</c:errBars>
          <c:cat>
            <c:strRef>
              <c:f>Graph!$B$2:$B$17</c:f>
              <c:strCache>
                <c:ptCount val="16"/>
                <c:pt idx="0">
                  <c:v>Digvijay</c:v>
                </c:pt>
                <c:pt idx="1">
                  <c:v>GBhv 305</c:v>
                </c:pt>
                <c:pt idx="2">
                  <c:v>GBhv 297</c:v>
                </c:pt>
                <c:pt idx="3">
                  <c:v>GBhv 287</c:v>
                </c:pt>
                <c:pt idx="4">
                  <c:v>GBhv 280/11</c:v>
                </c:pt>
                <c:pt idx="5">
                  <c:v>IC 371009</c:v>
                </c:pt>
                <c:pt idx="6">
                  <c:v>Gheti</c:v>
                </c:pt>
                <c:pt idx="7">
                  <c:v>G Cot 23</c:v>
                </c:pt>
                <c:pt idx="8">
                  <c:v>GBhv 306</c:v>
                </c:pt>
                <c:pt idx="9">
                  <c:v>GBhv 291</c:v>
                </c:pt>
                <c:pt idx="10">
                  <c:v>GBhv 293</c:v>
                </c:pt>
                <c:pt idx="11">
                  <c:v>GBhv 280</c:v>
                </c:pt>
                <c:pt idx="12">
                  <c:v>GBhv 233/09</c:v>
                </c:pt>
                <c:pt idx="13">
                  <c:v>GBhv 433/08</c:v>
                </c:pt>
                <c:pt idx="14">
                  <c:v>GBhv 464/08</c:v>
                </c:pt>
                <c:pt idx="15">
                  <c:v>GBhv 538/08</c:v>
                </c:pt>
              </c:strCache>
            </c:strRef>
          </c:cat>
          <c:val>
            <c:numRef>
              <c:f>Graph!$U$2:$U$17</c:f>
              <c:numCache>
                <c:formatCode>0.00</c:formatCode>
                <c:ptCount val="16"/>
                <c:pt idx="0">
                  <c:v>38.284363107827218</c:v>
                </c:pt>
                <c:pt idx="1">
                  <c:v>37.980951164462425</c:v>
                </c:pt>
                <c:pt idx="2">
                  <c:v>41.247226291352874</c:v>
                </c:pt>
                <c:pt idx="3">
                  <c:v>37.529959691596098</c:v>
                </c:pt>
                <c:pt idx="4">
                  <c:v>24.904244293882982</c:v>
                </c:pt>
                <c:pt idx="5">
                  <c:v>38.379208116831109</c:v>
                </c:pt>
                <c:pt idx="6">
                  <c:v>42.713066278841211</c:v>
                </c:pt>
                <c:pt idx="7">
                  <c:v>43.762086408063979</c:v>
                </c:pt>
                <c:pt idx="8">
                  <c:v>41.927232726830582</c:v>
                </c:pt>
                <c:pt idx="9">
                  <c:v>35.341034886862957</c:v>
                </c:pt>
                <c:pt idx="10">
                  <c:v>43.865289429805564</c:v>
                </c:pt>
                <c:pt idx="11">
                  <c:v>34.440294524943425</c:v>
                </c:pt>
                <c:pt idx="12">
                  <c:v>36.618411158421893</c:v>
                </c:pt>
                <c:pt idx="13">
                  <c:v>37.775185577175485</c:v>
                </c:pt>
                <c:pt idx="14">
                  <c:v>40.987547610008264</c:v>
                </c:pt>
                <c:pt idx="15">
                  <c:v>34.249434321927239</c:v>
                </c:pt>
              </c:numCache>
            </c:numRef>
          </c:val>
        </c:ser>
        <c:axId val="128195968"/>
        <c:axId val="128201856"/>
      </c:barChart>
      <c:catAx>
        <c:axId val="128195968"/>
        <c:scaling>
          <c:orientation val="minMax"/>
        </c:scaling>
        <c:axPos val="b"/>
        <c:tickLblPos val="nextTo"/>
        <c:spPr>
          <a:noFill/>
        </c:spPr>
        <c:crossAx val="128201856"/>
        <c:crosses val="autoZero"/>
        <c:auto val="1"/>
        <c:lblAlgn val="ctr"/>
        <c:lblOffset val="100"/>
      </c:catAx>
      <c:valAx>
        <c:axId val="128201856"/>
        <c:scaling>
          <c:orientation val="minMax"/>
        </c:scaling>
        <c:axPos val="l"/>
        <c:numFmt formatCode="0.00" sourceLinked="1"/>
        <c:tickLblPos val="nextTo"/>
        <c:spPr>
          <a:noFill/>
        </c:spPr>
        <c:crossAx val="128195968"/>
        <c:crosses val="autoZero"/>
        <c:crossBetween val="between"/>
      </c:valAx>
      <c:spPr>
        <a:noFill/>
      </c:spPr>
    </c:plotArea>
    <c:plotVisOnly val="1"/>
  </c:chart>
  <c:spPr>
    <a:solidFill>
      <a:srgbClr val="FFFF99"/>
    </a:solidFill>
  </c:sp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IN"/>
  <c:chart>
    <c:title>
      <c:tx>
        <c:rich>
          <a:bodyPr/>
          <a:lstStyle/>
          <a:p>
            <a:pPr>
              <a:defRPr/>
            </a:pPr>
            <a:r>
              <a:rPr lang="en-US"/>
              <a:t>No. of Bolls per plant</a:t>
            </a:r>
          </a:p>
        </c:rich>
      </c:tx>
      <c:layout/>
      <c:overlay val="1"/>
    </c:title>
    <c:plotArea>
      <c:layout/>
      <c:barChart>
        <c:barDir val="col"/>
        <c:grouping val="clustered"/>
        <c:ser>
          <c:idx val="0"/>
          <c:order val="0"/>
          <c:tx>
            <c:strRef>
              <c:f>Graph!$W$1</c:f>
              <c:strCache>
                <c:ptCount val="1"/>
                <c:pt idx="0">
                  <c:v>No. of Bollsper plant</c:v>
                </c:pt>
              </c:strCache>
            </c:strRef>
          </c:tx>
          <c:spPr>
            <a:solidFill>
              <a:srgbClr val="C00000"/>
            </a:solidFill>
          </c:spPr>
          <c:errBars>
            <c:errBarType val="plus"/>
            <c:errValType val="cust"/>
            <c:plus>
              <c:numRef>
                <c:f>Graph!$X$2:$X$17</c:f>
                <c:numCache>
                  <c:formatCode>General</c:formatCode>
                  <c:ptCount val="16"/>
                  <c:pt idx="0">
                    <c:v>2</c:v>
                  </c:pt>
                  <c:pt idx="1">
                    <c:v>0.74999999999999989</c:v>
                  </c:pt>
                  <c:pt idx="2">
                    <c:v>0.74999999999999989</c:v>
                  </c:pt>
                  <c:pt idx="3">
                    <c:v>1.125</c:v>
                  </c:pt>
                  <c:pt idx="4">
                    <c:v>0.625</c:v>
                  </c:pt>
                  <c:pt idx="5">
                    <c:v>0.625</c:v>
                  </c:pt>
                  <c:pt idx="6">
                    <c:v>0.25</c:v>
                  </c:pt>
                  <c:pt idx="7">
                    <c:v>0.87499999999999989</c:v>
                  </c:pt>
                  <c:pt idx="8">
                    <c:v>1</c:v>
                  </c:pt>
                  <c:pt idx="9">
                    <c:v>0.37499999999999994</c:v>
                  </c:pt>
                  <c:pt idx="10">
                    <c:v>2.5</c:v>
                  </c:pt>
                  <c:pt idx="11">
                    <c:v>1</c:v>
                  </c:pt>
                  <c:pt idx="12">
                    <c:v>2</c:v>
                  </c:pt>
                  <c:pt idx="13">
                    <c:v>0.37499999999999994</c:v>
                  </c:pt>
                  <c:pt idx="14">
                    <c:v>1.3749999999999998</c:v>
                  </c:pt>
                  <c:pt idx="15">
                    <c:v>1.4999999999999998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</c:errBars>
          <c:cat>
            <c:strRef>
              <c:f>Graph!$B$2:$B$17</c:f>
              <c:strCache>
                <c:ptCount val="16"/>
                <c:pt idx="0">
                  <c:v>Digvijay</c:v>
                </c:pt>
                <c:pt idx="1">
                  <c:v>GBhv 305</c:v>
                </c:pt>
                <c:pt idx="2">
                  <c:v>GBhv 297</c:v>
                </c:pt>
                <c:pt idx="3">
                  <c:v>GBhv 287</c:v>
                </c:pt>
                <c:pt idx="4">
                  <c:v>GBhv 280/11</c:v>
                </c:pt>
                <c:pt idx="5">
                  <c:v>IC 371009</c:v>
                </c:pt>
                <c:pt idx="6">
                  <c:v>Gheti</c:v>
                </c:pt>
                <c:pt idx="7">
                  <c:v>G Cot 23</c:v>
                </c:pt>
                <c:pt idx="8">
                  <c:v>GBhv 306</c:v>
                </c:pt>
                <c:pt idx="9">
                  <c:v>GBhv 291</c:v>
                </c:pt>
                <c:pt idx="10">
                  <c:v>GBhv 293</c:v>
                </c:pt>
                <c:pt idx="11">
                  <c:v>GBhv 280</c:v>
                </c:pt>
                <c:pt idx="12">
                  <c:v>GBhv 233/09</c:v>
                </c:pt>
                <c:pt idx="13">
                  <c:v>GBhv 433/08</c:v>
                </c:pt>
                <c:pt idx="14">
                  <c:v>GBhv 464/08</c:v>
                </c:pt>
                <c:pt idx="15">
                  <c:v>GBhv 538/08</c:v>
                </c:pt>
              </c:strCache>
            </c:strRef>
          </c:cat>
          <c:val>
            <c:numRef>
              <c:f>Graph!$W$2:$W$17</c:f>
              <c:numCache>
                <c:formatCode>0.00</c:formatCode>
                <c:ptCount val="16"/>
                <c:pt idx="0">
                  <c:v>25.25</c:v>
                </c:pt>
                <c:pt idx="1">
                  <c:v>14.25</c:v>
                </c:pt>
                <c:pt idx="2">
                  <c:v>15.75</c:v>
                </c:pt>
                <c:pt idx="3">
                  <c:v>17.125</c:v>
                </c:pt>
                <c:pt idx="4">
                  <c:v>19.375</c:v>
                </c:pt>
                <c:pt idx="5">
                  <c:v>27.375</c:v>
                </c:pt>
                <c:pt idx="6">
                  <c:v>15.5</c:v>
                </c:pt>
                <c:pt idx="7">
                  <c:v>12.875</c:v>
                </c:pt>
                <c:pt idx="8">
                  <c:v>14.25</c:v>
                </c:pt>
                <c:pt idx="9">
                  <c:v>16.375</c:v>
                </c:pt>
                <c:pt idx="10">
                  <c:v>16.5</c:v>
                </c:pt>
                <c:pt idx="11">
                  <c:v>21.5</c:v>
                </c:pt>
                <c:pt idx="12">
                  <c:v>23.5</c:v>
                </c:pt>
                <c:pt idx="13">
                  <c:v>17.125</c:v>
                </c:pt>
                <c:pt idx="14">
                  <c:v>19.375</c:v>
                </c:pt>
                <c:pt idx="15">
                  <c:v>22.25</c:v>
                </c:pt>
              </c:numCache>
            </c:numRef>
          </c:val>
        </c:ser>
        <c:axId val="128406272"/>
        <c:axId val="128407808"/>
      </c:barChart>
      <c:catAx>
        <c:axId val="128406272"/>
        <c:scaling>
          <c:orientation val="minMax"/>
        </c:scaling>
        <c:axPos val="b"/>
        <c:tickLblPos val="nextTo"/>
        <c:spPr>
          <a:noFill/>
        </c:spPr>
        <c:crossAx val="128407808"/>
        <c:crosses val="autoZero"/>
        <c:auto val="1"/>
        <c:lblAlgn val="ctr"/>
        <c:lblOffset val="100"/>
      </c:catAx>
      <c:valAx>
        <c:axId val="128407808"/>
        <c:scaling>
          <c:orientation val="minMax"/>
        </c:scaling>
        <c:axPos val="l"/>
        <c:numFmt formatCode="0.00" sourceLinked="1"/>
        <c:tickLblPos val="nextTo"/>
        <c:spPr>
          <a:noFill/>
        </c:spPr>
        <c:crossAx val="128406272"/>
        <c:crosses val="autoZero"/>
        <c:crossBetween val="between"/>
      </c:valAx>
      <c:spPr>
        <a:noFill/>
      </c:spPr>
    </c:plotArea>
    <c:plotVisOnly val="1"/>
  </c:chart>
  <c:spPr>
    <a:solidFill>
      <a:srgbClr val="FFFF99"/>
    </a:solidFill>
  </c:sp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IN"/>
  <c:chart>
    <c:title>
      <c:layout>
        <c:manualLayout>
          <c:xMode val="edge"/>
          <c:yMode val="edge"/>
          <c:x val="0.43369057516311921"/>
          <c:y val="4.1739138055759545E-2"/>
        </c:manualLayout>
      </c:layout>
      <c:overlay val="1"/>
    </c:title>
    <c:plotArea>
      <c:layout/>
      <c:barChart>
        <c:barDir val="col"/>
        <c:grouping val="clustered"/>
        <c:ser>
          <c:idx val="0"/>
          <c:order val="0"/>
          <c:tx>
            <c:strRef>
              <c:f>Graph!$Y$1</c:f>
              <c:strCache>
                <c:ptCount val="1"/>
                <c:pt idx="0">
                  <c:v>Proline (µg/g F.W.)</c:v>
                </c:pt>
              </c:strCache>
            </c:strRef>
          </c:tx>
          <c:spPr>
            <a:solidFill>
              <a:srgbClr val="C00000"/>
            </a:solidFill>
          </c:spPr>
          <c:errBars>
            <c:errBarType val="plus"/>
            <c:errValType val="cust"/>
            <c:plus>
              <c:numRef>
                <c:f>Graph!$Z$2:$Z$17</c:f>
                <c:numCache>
                  <c:formatCode>General</c:formatCode>
                  <c:ptCount val="16"/>
                  <c:pt idx="0">
                    <c:v>5.9999999999999991</c:v>
                  </c:pt>
                  <c:pt idx="1">
                    <c:v>1.4999999999999998</c:v>
                  </c:pt>
                  <c:pt idx="2">
                    <c:v>1.4999999999999998</c:v>
                  </c:pt>
                  <c:pt idx="3">
                    <c:v>2.25</c:v>
                  </c:pt>
                  <c:pt idx="4">
                    <c:v>6.25</c:v>
                  </c:pt>
                  <c:pt idx="5">
                    <c:v>1.25</c:v>
                  </c:pt>
                  <c:pt idx="6">
                    <c:v>1.4999999999999998</c:v>
                  </c:pt>
                  <c:pt idx="7">
                    <c:v>1.7499999999999998</c:v>
                  </c:pt>
                  <c:pt idx="8">
                    <c:v>2</c:v>
                  </c:pt>
                  <c:pt idx="9">
                    <c:v>0.74999999999999989</c:v>
                  </c:pt>
                  <c:pt idx="10">
                    <c:v>1</c:v>
                  </c:pt>
                  <c:pt idx="11">
                    <c:v>2</c:v>
                  </c:pt>
                  <c:pt idx="12">
                    <c:v>2.9999999999999996</c:v>
                  </c:pt>
                  <c:pt idx="13">
                    <c:v>0.74999999999999989</c:v>
                  </c:pt>
                  <c:pt idx="14">
                    <c:v>2.7499999999999996</c:v>
                  </c:pt>
                  <c:pt idx="15">
                    <c:v>2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</c:errBars>
          <c:cat>
            <c:strRef>
              <c:f>Graph!$B$2:$B$17</c:f>
              <c:strCache>
                <c:ptCount val="16"/>
                <c:pt idx="0">
                  <c:v>Digvijay</c:v>
                </c:pt>
                <c:pt idx="1">
                  <c:v>GBhv 305</c:v>
                </c:pt>
                <c:pt idx="2">
                  <c:v>GBhv 297</c:v>
                </c:pt>
                <c:pt idx="3">
                  <c:v>GBhv 287</c:v>
                </c:pt>
                <c:pt idx="4">
                  <c:v>GBhv 280/11</c:v>
                </c:pt>
                <c:pt idx="5">
                  <c:v>IC 371009</c:v>
                </c:pt>
                <c:pt idx="6">
                  <c:v>Gheti</c:v>
                </c:pt>
                <c:pt idx="7">
                  <c:v>G Cot 23</c:v>
                </c:pt>
                <c:pt idx="8">
                  <c:v>GBhv 306</c:v>
                </c:pt>
                <c:pt idx="9">
                  <c:v>GBhv 291</c:v>
                </c:pt>
                <c:pt idx="10">
                  <c:v>GBhv 293</c:v>
                </c:pt>
                <c:pt idx="11">
                  <c:v>GBhv 280</c:v>
                </c:pt>
                <c:pt idx="12">
                  <c:v>GBhv 233/09</c:v>
                </c:pt>
                <c:pt idx="13">
                  <c:v>GBhv 433/08</c:v>
                </c:pt>
                <c:pt idx="14">
                  <c:v>GBhv 464/08</c:v>
                </c:pt>
                <c:pt idx="15">
                  <c:v>GBhv 538/08</c:v>
                </c:pt>
              </c:strCache>
            </c:strRef>
          </c:cat>
          <c:val>
            <c:numRef>
              <c:f>Graph!$Y$2:$Y$17</c:f>
              <c:numCache>
                <c:formatCode>0.00</c:formatCode>
                <c:ptCount val="16"/>
                <c:pt idx="0">
                  <c:v>48.5</c:v>
                </c:pt>
                <c:pt idx="1">
                  <c:v>28.5</c:v>
                </c:pt>
                <c:pt idx="2">
                  <c:v>31.5</c:v>
                </c:pt>
                <c:pt idx="3">
                  <c:v>34.25</c:v>
                </c:pt>
                <c:pt idx="4">
                  <c:v>33.75</c:v>
                </c:pt>
                <c:pt idx="5">
                  <c:v>54.75</c:v>
                </c:pt>
                <c:pt idx="6">
                  <c:v>30</c:v>
                </c:pt>
                <c:pt idx="7">
                  <c:v>25.75</c:v>
                </c:pt>
                <c:pt idx="8">
                  <c:v>28.5</c:v>
                </c:pt>
                <c:pt idx="9">
                  <c:v>32.75</c:v>
                </c:pt>
                <c:pt idx="10">
                  <c:v>37</c:v>
                </c:pt>
                <c:pt idx="11">
                  <c:v>43</c:v>
                </c:pt>
                <c:pt idx="12">
                  <c:v>48</c:v>
                </c:pt>
                <c:pt idx="13">
                  <c:v>34.25</c:v>
                </c:pt>
                <c:pt idx="14">
                  <c:v>38.75</c:v>
                </c:pt>
                <c:pt idx="15">
                  <c:v>45.5</c:v>
                </c:pt>
              </c:numCache>
            </c:numRef>
          </c:val>
        </c:ser>
        <c:axId val="128427904"/>
        <c:axId val="128429440"/>
      </c:barChart>
      <c:catAx>
        <c:axId val="128427904"/>
        <c:scaling>
          <c:orientation val="minMax"/>
        </c:scaling>
        <c:axPos val="b"/>
        <c:tickLblPos val="nextTo"/>
        <c:spPr>
          <a:noFill/>
        </c:spPr>
        <c:crossAx val="128429440"/>
        <c:crosses val="autoZero"/>
        <c:auto val="1"/>
        <c:lblAlgn val="ctr"/>
        <c:lblOffset val="100"/>
      </c:catAx>
      <c:valAx>
        <c:axId val="128429440"/>
        <c:scaling>
          <c:orientation val="minMax"/>
        </c:scaling>
        <c:axPos val="l"/>
        <c:numFmt formatCode="0.00" sourceLinked="1"/>
        <c:tickLblPos val="nextTo"/>
        <c:spPr>
          <a:noFill/>
        </c:spPr>
        <c:crossAx val="128427904"/>
        <c:crosses val="autoZero"/>
        <c:crossBetween val="between"/>
      </c:valAx>
      <c:spPr>
        <a:noFill/>
      </c:spPr>
    </c:plotArea>
    <c:plotVisOnly val="1"/>
  </c:chart>
  <c:spPr>
    <a:solidFill>
      <a:srgbClr val="FFFF99"/>
    </a:solidFill>
  </c:sp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IN"/>
  <c:chart>
    <c:title>
      <c:tx>
        <c:rich>
          <a:bodyPr/>
          <a:lstStyle/>
          <a:p>
            <a:pPr>
              <a:defRPr/>
            </a:pPr>
            <a:r>
              <a:rPr lang="en-US"/>
              <a:t>K in leaf (</a:t>
            </a:r>
            <a:r>
              <a:rPr lang="en-IN" sz="1800" b="1" i="0" u="none" strike="noStrike" baseline="0"/>
              <a:t>meqL</a:t>
            </a:r>
            <a:r>
              <a:rPr lang="en-IN" sz="1800" b="1" i="0" u="none" strike="noStrike" baseline="30000"/>
              <a:t>-1</a:t>
            </a:r>
            <a:r>
              <a:rPr lang="en-IN" sz="1800" b="1" i="0" u="none" strike="noStrike" baseline="0"/>
              <a:t> </a:t>
            </a:r>
            <a:r>
              <a:rPr lang="en-US"/>
              <a:t>)</a:t>
            </a:r>
          </a:p>
        </c:rich>
      </c:tx>
      <c:layout/>
      <c:overlay val="1"/>
    </c:title>
    <c:plotArea>
      <c:layout/>
      <c:barChart>
        <c:barDir val="col"/>
        <c:grouping val="clustered"/>
        <c:ser>
          <c:idx val="0"/>
          <c:order val="0"/>
          <c:tx>
            <c:strRef>
              <c:f>Graph!$E$1</c:f>
              <c:strCache>
                <c:ptCount val="1"/>
                <c:pt idx="0">
                  <c:v>K in leaf (meqL-1 )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errBars>
            <c:errBarType val="plus"/>
            <c:errValType val="cust"/>
            <c:plus>
              <c:numRef>
                <c:f>Graph!$F$2:$F$17</c:f>
                <c:numCache>
                  <c:formatCode>General</c:formatCode>
                  <c:ptCount val="16"/>
                  <c:pt idx="0">
                    <c:v>0.25</c:v>
                  </c:pt>
                  <c:pt idx="1">
                    <c:v>0.25</c:v>
                  </c:pt>
                  <c:pt idx="2">
                    <c:v>0.90000000000000113</c:v>
                  </c:pt>
                  <c:pt idx="3">
                    <c:v>0.5</c:v>
                  </c:pt>
                  <c:pt idx="4">
                    <c:v>0.90000000000000113</c:v>
                  </c:pt>
                  <c:pt idx="5">
                    <c:v>0.27999999999999725</c:v>
                  </c:pt>
                  <c:pt idx="6">
                    <c:v>0.5</c:v>
                  </c:pt>
                  <c:pt idx="7">
                    <c:v>0.5</c:v>
                  </c:pt>
                  <c:pt idx="8">
                    <c:v>0.15000000000001468</c:v>
                  </c:pt>
                  <c:pt idx="9">
                    <c:v>0.8500000000000042</c:v>
                  </c:pt>
                  <c:pt idx="10">
                    <c:v>0.55000000000000182</c:v>
                  </c:pt>
                  <c:pt idx="11">
                    <c:v>9.9999999999972278E-2</c:v>
                  </c:pt>
                  <c:pt idx="12">
                    <c:v>0.1000000000000078</c:v>
                  </c:pt>
                  <c:pt idx="13">
                    <c:v>0.49999999999999817</c:v>
                  </c:pt>
                  <c:pt idx="14">
                    <c:v>0.34999999999999815</c:v>
                  </c:pt>
                  <c:pt idx="15">
                    <c:v>0.5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</c:errBars>
          <c:cat>
            <c:strRef>
              <c:f>Graph!$B$2:$B$17</c:f>
              <c:strCache>
                <c:ptCount val="16"/>
                <c:pt idx="0">
                  <c:v>Digvijay</c:v>
                </c:pt>
                <c:pt idx="1">
                  <c:v>GBhv 305</c:v>
                </c:pt>
                <c:pt idx="2">
                  <c:v>GBhv 297</c:v>
                </c:pt>
                <c:pt idx="3">
                  <c:v>GBhv 287</c:v>
                </c:pt>
                <c:pt idx="4">
                  <c:v>GBhv 280/11</c:v>
                </c:pt>
                <c:pt idx="5">
                  <c:v>IC 371009</c:v>
                </c:pt>
                <c:pt idx="6">
                  <c:v>Gheti</c:v>
                </c:pt>
                <c:pt idx="7">
                  <c:v>G Cot 23</c:v>
                </c:pt>
                <c:pt idx="8">
                  <c:v>GBhv 306</c:v>
                </c:pt>
                <c:pt idx="9">
                  <c:v>GBhv 291</c:v>
                </c:pt>
                <c:pt idx="10">
                  <c:v>GBhv 293</c:v>
                </c:pt>
                <c:pt idx="11">
                  <c:v>GBhv 280</c:v>
                </c:pt>
                <c:pt idx="12">
                  <c:v>GBhv 233/09</c:v>
                </c:pt>
                <c:pt idx="13">
                  <c:v>GBhv 433/08</c:v>
                </c:pt>
                <c:pt idx="14">
                  <c:v>GBhv 464/08</c:v>
                </c:pt>
                <c:pt idx="15">
                  <c:v>GBhv 538/08</c:v>
                </c:pt>
              </c:strCache>
            </c:strRef>
          </c:cat>
          <c:val>
            <c:numRef>
              <c:f>Graph!$E$2:$E$17</c:f>
              <c:numCache>
                <c:formatCode>0.00</c:formatCode>
                <c:ptCount val="16"/>
                <c:pt idx="0">
                  <c:v>6.15</c:v>
                </c:pt>
                <c:pt idx="1">
                  <c:v>4.8499999999999996</c:v>
                </c:pt>
                <c:pt idx="2">
                  <c:v>5.5</c:v>
                </c:pt>
                <c:pt idx="3">
                  <c:v>6.3</c:v>
                </c:pt>
                <c:pt idx="4">
                  <c:v>5.6999999999999993</c:v>
                </c:pt>
                <c:pt idx="5">
                  <c:v>5.32</c:v>
                </c:pt>
                <c:pt idx="6">
                  <c:v>4.9000000000000004</c:v>
                </c:pt>
                <c:pt idx="7">
                  <c:v>4.8</c:v>
                </c:pt>
                <c:pt idx="8">
                  <c:v>4.8499999999999996</c:v>
                </c:pt>
                <c:pt idx="9">
                  <c:v>4.9499999999999993</c:v>
                </c:pt>
                <c:pt idx="10">
                  <c:v>4.55</c:v>
                </c:pt>
                <c:pt idx="11">
                  <c:v>4.3000000000000007</c:v>
                </c:pt>
                <c:pt idx="12">
                  <c:v>4.0999999999999996</c:v>
                </c:pt>
                <c:pt idx="13">
                  <c:v>3.9000000000000004</c:v>
                </c:pt>
                <c:pt idx="14">
                  <c:v>3.95</c:v>
                </c:pt>
                <c:pt idx="15">
                  <c:v>3.5</c:v>
                </c:pt>
              </c:numCache>
            </c:numRef>
          </c:val>
        </c:ser>
        <c:axId val="127711488"/>
        <c:axId val="127733760"/>
      </c:barChart>
      <c:catAx>
        <c:axId val="127711488"/>
        <c:scaling>
          <c:orientation val="minMax"/>
        </c:scaling>
        <c:axPos val="b"/>
        <c:tickLblPos val="nextTo"/>
        <c:spPr>
          <a:solidFill>
            <a:schemeClr val="accent3">
              <a:lumMod val="20000"/>
              <a:lumOff val="80000"/>
            </a:schemeClr>
          </a:solidFill>
        </c:spPr>
        <c:crossAx val="127733760"/>
        <c:crosses val="autoZero"/>
        <c:auto val="1"/>
        <c:lblAlgn val="ctr"/>
        <c:lblOffset val="100"/>
      </c:catAx>
      <c:valAx>
        <c:axId val="127733760"/>
        <c:scaling>
          <c:orientation val="minMax"/>
        </c:scaling>
        <c:axPos val="l"/>
        <c:numFmt formatCode="0.00" sourceLinked="1"/>
        <c:tickLblPos val="nextTo"/>
        <c:spPr>
          <a:solidFill>
            <a:schemeClr val="accent3">
              <a:lumMod val="20000"/>
              <a:lumOff val="80000"/>
            </a:schemeClr>
          </a:solidFill>
        </c:spPr>
        <c:crossAx val="127711488"/>
        <c:crosses val="autoZero"/>
        <c:crossBetween val="between"/>
      </c:valAx>
      <c:spPr>
        <a:solidFill>
          <a:schemeClr val="accent3">
            <a:lumMod val="20000"/>
            <a:lumOff val="80000"/>
          </a:schemeClr>
        </a:solidFill>
      </c:spPr>
    </c:plotArea>
    <c:plotVisOnly val="1"/>
  </c:chart>
  <c:spPr>
    <a:solidFill>
      <a:schemeClr val="accent3">
        <a:lumMod val="20000"/>
        <a:lumOff val="80000"/>
      </a:schemeClr>
    </a:solidFill>
  </c:sp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IN"/>
  <c:chart>
    <c:title>
      <c:layout/>
      <c:overlay val="1"/>
    </c:title>
    <c:plotArea>
      <c:layout/>
      <c:barChart>
        <c:barDir val="col"/>
        <c:grouping val="clustered"/>
        <c:ser>
          <c:idx val="0"/>
          <c:order val="0"/>
          <c:tx>
            <c:strRef>
              <c:f>Graph!$G$1</c:f>
              <c:strCache>
                <c:ptCount val="1"/>
                <c:pt idx="0">
                  <c:v>K/Na Ratio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errBars>
            <c:errBarType val="plus"/>
            <c:errValType val="cust"/>
            <c:plus>
              <c:numRef>
                <c:f>Graph!$H$2:$H$17</c:f>
                <c:numCache>
                  <c:formatCode>General</c:formatCode>
                  <c:ptCount val="16"/>
                  <c:pt idx="0">
                    <c:v>0.77082392106511666</c:v>
                  </c:pt>
                  <c:pt idx="1">
                    <c:v>0.69499023643520763</c:v>
                  </c:pt>
                  <c:pt idx="2">
                    <c:v>0.35657537026159125</c:v>
                  </c:pt>
                  <c:pt idx="3">
                    <c:v>0.18367956266434088</c:v>
                  </c:pt>
                  <c:pt idx="4">
                    <c:v>0.25057195479875832</c:v>
                  </c:pt>
                  <c:pt idx="5">
                    <c:v>0.25847083215422489</c:v>
                  </c:pt>
                  <c:pt idx="6">
                    <c:v>1.0206292275796831</c:v>
                  </c:pt>
                  <c:pt idx="7">
                    <c:v>0.61396372133753041</c:v>
                  </c:pt>
                  <c:pt idx="8">
                    <c:v>6.0194006582362909E-2</c:v>
                  </c:pt>
                  <c:pt idx="9">
                    <c:v>1.1271941202761759E-3</c:v>
                  </c:pt>
                  <c:pt idx="10">
                    <c:v>0.44736214400836188</c:v>
                  </c:pt>
                  <c:pt idx="11">
                    <c:v>7.0586828483511999E-2</c:v>
                  </c:pt>
                  <c:pt idx="12">
                    <c:v>0.54818118317165698</c:v>
                  </c:pt>
                  <c:pt idx="13">
                    <c:v>0.27122176892237537</c:v>
                  </c:pt>
                  <c:pt idx="14">
                    <c:v>0.90945220033308449</c:v>
                  </c:pt>
                  <c:pt idx="15">
                    <c:v>0.15719729776545988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</c:errBars>
          <c:cat>
            <c:strRef>
              <c:f>Graph!$B$2:$B$17</c:f>
              <c:strCache>
                <c:ptCount val="16"/>
                <c:pt idx="0">
                  <c:v>Digvijay</c:v>
                </c:pt>
                <c:pt idx="1">
                  <c:v>GBhv 305</c:v>
                </c:pt>
                <c:pt idx="2">
                  <c:v>GBhv 297</c:v>
                </c:pt>
                <c:pt idx="3">
                  <c:v>GBhv 287</c:v>
                </c:pt>
                <c:pt idx="4">
                  <c:v>GBhv 280/11</c:v>
                </c:pt>
                <c:pt idx="5">
                  <c:v>IC 371009</c:v>
                </c:pt>
                <c:pt idx="6">
                  <c:v>Gheti</c:v>
                </c:pt>
                <c:pt idx="7">
                  <c:v>G Cot 23</c:v>
                </c:pt>
                <c:pt idx="8">
                  <c:v>GBhv 306</c:v>
                </c:pt>
                <c:pt idx="9">
                  <c:v>GBhv 291</c:v>
                </c:pt>
                <c:pt idx="10">
                  <c:v>GBhv 293</c:v>
                </c:pt>
                <c:pt idx="11">
                  <c:v>GBhv 280</c:v>
                </c:pt>
                <c:pt idx="12">
                  <c:v>GBhv 233/09</c:v>
                </c:pt>
                <c:pt idx="13">
                  <c:v>GBhv 433/08</c:v>
                </c:pt>
                <c:pt idx="14">
                  <c:v>GBhv 464/08</c:v>
                </c:pt>
                <c:pt idx="15">
                  <c:v>GBhv 538/08</c:v>
                </c:pt>
              </c:strCache>
            </c:strRef>
          </c:cat>
          <c:val>
            <c:numRef>
              <c:f>Graph!$G$2:$G$17</c:f>
              <c:numCache>
                <c:formatCode>0.00</c:formatCode>
                <c:ptCount val="16"/>
                <c:pt idx="0">
                  <c:v>2.0821005536651507</c:v>
                </c:pt>
                <c:pt idx="1">
                  <c:v>4.1816886402436682</c:v>
                </c:pt>
                <c:pt idx="2">
                  <c:v>3.9756800864886093</c:v>
                </c:pt>
                <c:pt idx="3">
                  <c:v>4.4314340536823131</c:v>
                </c:pt>
                <c:pt idx="4">
                  <c:v>2.7176300108979108</c:v>
                </c:pt>
                <c:pt idx="5">
                  <c:v>2.8377215526153172</c:v>
                </c:pt>
                <c:pt idx="6">
                  <c:v>2.6737275898055248</c:v>
                </c:pt>
                <c:pt idx="7">
                  <c:v>2.1666319347946068</c:v>
                </c:pt>
                <c:pt idx="8">
                  <c:v>1.6416940931924477</c:v>
                </c:pt>
                <c:pt idx="9">
                  <c:v>4.5955557070248236</c:v>
                </c:pt>
                <c:pt idx="10">
                  <c:v>2.4545351938354396</c:v>
                </c:pt>
                <c:pt idx="11">
                  <c:v>2.5107236585861359</c:v>
                </c:pt>
                <c:pt idx="12">
                  <c:v>2.2679405950674023</c:v>
                </c:pt>
                <c:pt idx="13">
                  <c:v>2.5911090333225886</c:v>
                </c:pt>
                <c:pt idx="14">
                  <c:v>2.1323865498913728</c:v>
                </c:pt>
                <c:pt idx="15">
                  <c:v>1.1791962584444831</c:v>
                </c:pt>
              </c:numCache>
            </c:numRef>
          </c:val>
        </c:ser>
        <c:axId val="127753600"/>
        <c:axId val="127771776"/>
      </c:barChart>
      <c:catAx>
        <c:axId val="127753600"/>
        <c:scaling>
          <c:orientation val="minMax"/>
        </c:scaling>
        <c:axPos val="b"/>
        <c:tickLblPos val="nextTo"/>
        <c:crossAx val="127771776"/>
        <c:crosses val="autoZero"/>
        <c:auto val="1"/>
        <c:lblAlgn val="ctr"/>
        <c:lblOffset val="100"/>
      </c:catAx>
      <c:valAx>
        <c:axId val="127771776"/>
        <c:scaling>
          <c:orientation val="minMax"/>
        </c:scaling>
        <c:axPos val="l"/>
        <c:numFmt formatCode="0.00" sourceLinked="1"/>
        <c:tickLblPos val="nextTo"/>
        <c:crossAx val="127753600"/>
        <c:crosses val="autoZero"/>
        <c:crossBetween val="between"/>
      </c:valAx>
      <c:spPr>
        <a:solidFill>
          <a:schemeClr val="accent3">
            <a:lumMod val="20000"/>
            <a:lumOff val="80000"/>
          </a:schemeClr>
        </a:solidFill>
      </c:spPr>
    </c:plotArea>
    <c:plotVisOnly val="1"/>
  </c:chart>
  <c:spPr>
    <a:solidFill>
      <a:schemeClr val="accent3">
        <a:lumMod val="20000"/>
        <a:lumOff val="80000"/>
      </a:schemeClr>
    </a:solidFill>
  </c:sp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IN"/>
  <c:chart>
    <c:title>
      <c:layout/>
      <c:overlay val="1"/>
    </c:title>
    <c:plotArea>
      <c:layout/>
      <c:barChart>
        <c:barDir val="col"/>
        <c:grouping val="clustered"/>
        <c:ser>
          <c:idx val="0"/>
          <c:order val="0"/>
          <c:tx>
            <c:strRef>
              <c:f>Graph!$I$1</c:f>
              <c:strCache>
                <c:ptCount val="1"/>
                <c:pt idx="0">
                  <c:v>Biomass (Kg)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</c:spPr>
          <c:errBars>
            <c:errBarType val="plus"/>
            <c:errValType val="cust"/>
            <c:plus>
              <c:numRef>
                <c:f>Graph!$J$2:$J$17</c:f>
                <c:numCache>
                  <c:formatCode>General</c:formatCode>
                  <c:ptCount val="16"/>
                  <c:pt idx="0">
                    <c:v>0.10449999999999957</c:v>
                  </c:pt>
                  <c:pt idx="1">
                    <c:v>9.3999999999999889E-2</c:v>
                  </c:pt>
                  <c:pt idx="2">
                    <c:v>1.0000000000000009E-3</c:v>
                  </c:pt>
                  <c:pt idx="3">
                    <c:v>2.0000000000000285E-2</c:v>
                  </c:pt>
                  <c:pt idx="4">
                    <c:v>3.3499999999999454E-2</c:v>
                  </c:pt>
                  <c:pt idx="5">
                    <c:v>6.0999999999999791E-2</c:v>
                  </c:pt>
                  <c:pt idx="6">
                    <c:v>3.7000000000000872E-2</c:v>
                  </c:pt>
                  <c:pt idx="7">
                    <c:v>5.799999999999933E-2</c:v>
                  </c:pt>
                  <c:pt idx="8">
                    <c:v>1.7000000000000338E-2</c:v>
                  </c:pt>
                  <c:pt idx="9">
                    <c:v>2.1499999999998645E-2</c:v>
                  </c:pt>
                  <c:pt idx="10">
                    <c:v>2.8000000000000119E-2</c:v>
                  </c:pt>
                  <c:pt idx="11">
                    <c:v>4.1000000000000189E-2</c:v>
                  </c:pt>
                  <c:pt idx="12">
                    <c:v>6.2999999999999556E-2</c:v>
                  </c:pt>
                  <c:pt idx="13">
                    <c:v>6.8000000000000116E-2</c:v>
                  </c:pt>
                  <c:pt idx="14">
                    <c:v>3.4999999999998865E-2</c:v>
                  </c:pt>
                  <c:pt idx="15">
                    <c:v>1.9499999999999962E-2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</c:errBars>
          <c:cat>
            <c:strRef>
              <c:f>Graph!$B$2:$B$17</c:f>
              <c:strCache>
                <c:ptCount val="16"/>
                <c:pt idx="0">
                  <c:v>Digvijay</c:v>
                </c:pt>
                <c:pt idx="1">
                  <c:v>GBhv 305</c:v>
                </c:pt>
                <c:pt idx="2">
                  <c:v>GBhv 297</c:v>
                </c:pt>
                <c:pt idx="3">
                  <c:v>GBhv 287</c:v>
                </c:pt>
                <c:pt idx="4">
                  <c:v>GBhv 280/11</c:v>
                </c:pt>
                <c:pt idx="5">
                  <c:v>IC 371009</c:v>
                </c:pt>
                <c:pt idx="6">
                  <c:v>Gheti</c:v>
                </c:pt>
                <c:pt idx="7">
                  <c:v>G Cot 23</c:v>
                </c:pt>
                <c:pt idx="8">
                  <c:v>GBhv 306</c:v>
                </c:pt>
                <c:pt idx="9">
                  <c:v>GBhv 291</c:v>
                </c:pt>
                <c:pt idx="10">
                  <c:v>GBhv 293</c:v>
                </c:pt>
                <c:pt idx="11">
                  <c:v>GBhv 280</c:v>
                </c:pt>
                <c:pt idx="12">
                  <c:v>GBhv 233/09</c:v>
                </c:pt>
                <c:pt idx="13">
                  <c:v>GBhv 433/08</c:v>
                </c:pt>
                <c:pt idx="14">
                  <c:v>GBhv 464/08</c:v>
                </c:pt>
                <c:pt idx="15">
                  <c:v>GBhv 538/08</c:v>
                </c:pt>
              </c:strCache>
            </c:strRef>
          </c:cat>
          <c:val>
            <c:numRef>
              <c:f>Graph!$I$2:$I$17</c:f>
              <c:numCache>
                <c:formatCode>0.00</c:formatCode>
                <c:ptCount val="16"/>
                <c:pt idx="0">
                  <c:v>0.61850000000000005</c:v>
                </c:pt>
                <c:pt idx="1">
                  <c:v>0.48399999999999999</c:v>
                </c:pt>
                <c:pt idx="2">
                  <c:v>0.439</c:v>
                </c:pt>
                <c:pt idx="3">
                  <c:v>0.59199999999999997</c:v>
                </c:pt>
                <c:pt idx="4">
                  <c:v>0.48950000000000005</c:v>
                </c:pt>
                <c:pt idx="5">
                  <c:v>0.625</c:v>
                </c:pt>
                <c:pt idx="6">
                  <c:v>0.55699999999999994</c:v>
                </c:pt>
                <c:pt idx="7">
                  <c:v>0.77800000000000002</c:v>
                </c:pt>
                <c:pt idx="8">
                  <c:v>0.43099999999999999</c:v>
                </c:pt>
                <c:pt idx="9">
                  <c:v>0.50350000000000006</c:v>
                </c:pt>
                <c:pt idx="10">
                  <c:v>0.53400000000000003</c:v>
                </c:pt>
                <c:pt idx="11">
                  <c:v>0.497</c:v>
                </c:pt>
                <c:pt idx="12">
                  <c:v>0.69300000000000006</c:v>
                </c:pt>
                <c:pt idx="13">
                  <c:v>0.48</c:v>
                </c:pt>
                <c:pt idx="14">
                  <c:v>0.72100000000000009</c:v>
                </c:pt>
                <c:pt idx="15">
                  <c:v>0.80349999999999999</c:v>
                </c:pt>
              </c:numCache>
            </c:numRef>
          </c:val>
        </c:ser>
        <c:axId val="127931136"/>
        <c:axId val="127932672"/>
      </c:barChart>
      <c:catAx>
        <c:axId val="127931136"/>
        <c:scaling>
          <c:orientation val="minMax"/>
        </c:scaling>
        <c:axPos val="b"/>
        <c:tickLblPos val="nextTo"/>
        <c:spPr>
          <a:solidFill>
            <a:schemeClr val="accent6">
              <a:lumMod val="20000"/>
              <a:lumOff val="80000"/>
            </a:schemeClr>
          </a:solidFill>
        </c:spPr>
        <c:crossAx val="127932672"/>
        <c:crosses val="autoZero"/>
        <c:auto val="1"/>
        <c:lblAlgn val="ctr"/>
        <c:lblOffset val="100"/>
      </c:catAx>
      <c:valAx>
        <c:axId val="127932672"/>
        <c:scaling>
          <c:orientation val="minMax"/>
        </c:scaling>
        <c:axPos val="l"/>
        <c:numFmt formatCode="0.00" sourceLinked="1"/>
        <c:tickLblPos val="nextTo"/>
        <c:spPr>
          <a:solidFill>
            <a:schemeClr val="accent6">
              <a:lumMod val="20000"/>
              <a:lumOff val="80000"/>
            </a:schemeClr>
          </a:solidFill>
        </c:spPr>
        <c:crossAx val="127931136"/>
        <c:crosses val="autoZero"/>
        <c:crossBetween val="between"/>
      </c:valAx>
      <c:spPr>
        <a:solidFill>
          <a:schemeClr val="accent6">
            <a:lumMod val="20000"/>
            <a:lumOff val="80000"/>
          </a:schemeClr>
        </a:solidFill>
      </c:spPr>
    </c:plotArea>
    <c:plotVisOnly val="1"/>
  </c:chart>
  <c:spPr>
    <a:solidFill>
      <a:schemeClr val="accent6">
        <a:lumMod val="20000"/>
        <a:lumOff val="80000"/>
      </a:schemeClr>
    </a:solidFill>
  </c:sp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IN"/>
  <c:chart>
    <c:title>
      <c:tx>
        <c:rich>
          <a:bodyPr/>
          <a:lstStyle/>
          <a:p>
            <a:pPr>
              <a:defRPr/>
            </a:pPr>
            <a:r>
              <a:rPr lang="en-US"/>
              <a:t>Leaf Area (cm</a:t>
            </a:r>
            <a:r>
              <a:rPr lang="en-US" baseline="30000"/>
              <a:t>2</a:t>
            </a:r>
            <a:r>
              <a:rPr lang="en-US"/>
              <a:t>)</a:t>
            </a:r>
          </a:p>
        </c:rich>
      </c:tx>
      <c:layout/>
      <c:overlay val="1"/>
    </c:title>
    <c:plotArea>
      <c:layout/>
      <c:barChart>
        <c:barDir val="col"/>
        <c:grouping val="clustered"/>
        <c:ser>
          <c:idx val="0"/>
          <c:order val="0"/>
          <c:tx>
            <c:strRef>
              <c:f>Graph!$K$1</c:f>
              <c:strCache>
                <c:ptCount val="1"/>
                <c:pt idx="0">
                  <c:v>Leaf Area (cm2)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</c:spPr>
          <c:errBars>
            <c:errBarType val="plus"/>
            <c:errValType val="cust"/>
            <c:plus>
              <c:numRef>
                <c:f>Graph!$L$2:$L$17</c:f>
                <c:numCache>
                  <c:formatCode>General</c:formatCode>
                  <c:ptCount val="16"/>
                  <c:pt idx="0">
                    <c:v>1.4624999999999191</c:v>
                  </c:pt>
                  <c:pt idx="1">
                    <c:v>2.5037499999999882</c:v>
                  </c:pt>
                  <c:pt idx="2">
                    <c:v>1.4537500000001971</c:v>
                  </c:pt>
                  <c:pt idx="3">
                    <c:v>5.6274999999999693</c:v>
                  </c:pt>
                  <c:pt idx="4">
                    <c:v>2.2274999999999503</c:v>
                  </c:pt>
                  <c:pt idx="5">
                    <c:v>1.9175000000001254</c:v>
                  </c:pt>
                  <c:pt idx="6">
                    <c:v>1.3324999999997098</c:v>
                  </c:pt>
                  <c:pt idx="7">
                    <c:v>4.2249999999998966</c:v>
                  </c:pt>
                  <c:pt idx="8">
                    <c:v>2.9787500000000793</c:v>
                  </c:pt>
                  <c:pt idx="9">
                    <c:v>2.8375000000001021</c:v>
                  </c:pt>
                  <c:pt idx="10">
                    <c:v>3.7125000000001149</c:v>
                  </c:pt>
                  <c:pt idx="11">
                    <c:v>2.4274999999999629</c:v>
                  </c:pt>
                  <c:pt idx="12">
                    <c:v>1.3962499999999747</c:v>
                  </c:pt>
                  <c:pt idx="13">
                    <c:v>1.9999999999999574E-2</c:v>
                  </c:pt>
                  <c:pt idx="14">
                    <c:v>1.6250000000001399</c:v>
                  </c:pt>
                  <c:pt idx="15">
                    <c:v>4.2112500000000148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</c:errBars>
          <c:cat>
            <c:strRef>
              <c:f>Graph!$B$2:$B$17</c:f>
              <c:strCache>
                <c:ptCount val="16"/>
                <c:pt idx="0">
                  <c:v>Digvijay</c:v>
                </c:pt>
                <c:pt idx="1">
                  <c:v>GBhv 305</c:v>
                </c:pt>
                <c:pt idx="2">
                  <c:v>GBhv 297</c:v>
                </c:pt>
                <c:pt idx="3">
                  <c:v>GBhv 287</c:v>
                </c:pt>
                <c:pt idx="4">
                  <c:v>GBhv 280/11</c:v>
                </c:pt>
                <c:pt idx="5">
                  <c:v>IC 371009</c:v>
                </c:pt>
                <c:pt idx="6">
                  <c:v>Gheti</c:v>
                </c:pt>
                <c:pt idx="7">
                  <c:v>G Cot 23</c:v>
                </c:pt>
                <c:pt idx="8">
                  <c:v>GBhv 306</c:v>
                </c:pt>
                <c:pt idx="9">
                  <c:v>GBhv 291</c:v>
                </c:pt>
                <c:pt idx="10">
                  <c:v>GBhv 293</c:v>
                </c:pt>
                <c:pt idx="11">
                  <c:v>GBhv 280</c:v>
                </c:pt>
                <c:pt idx="12">
                  <c:v>GBhv 233/09</c:v>
                </c:pt>
                <c:pt idx="13">
                  <c:v>GBhv 433/08</c:v>
                </c:pt>
                <c:pt idx="14">
                  <c:v>GBhv 464/08</c:v>
                </c:pt>
                <c:pt idx="15">
                  <c:v>GBhv 538/08</c:v>
                </c:pt>
              </c:strCache>
            </c:strRef>
          </c:cat>
          <c:val>
            <c:numRef>
              <c:f>Graph!$K$2:$K$17</c:f>
              <c:numCache>
                <c:formatCode>0.00</c:formatCode>
                <c:ptCount val="16"/>
                <c:pt idx="0">
                  <c:v>59.984999999999999</c:v>
                </c:pt>
                <c:pt idx="1">
                  <c:v>61.34375</c:v>
                </c:pt>
                <c:pt idx="2">
                  <c:v>58.381249999999994</c:v>
                </c:pt>
                <c:pt idx="3">
                  <c:v>56.717500000000001</c:v>
                </c:pt>
                <c:pt idx="4">
                  <c:v>53.8125</c:v>
                </c:pt>
                <c:pt idx="5">
                  <c:v>49.644999999999996</c:v>
                </c:pt>
                <c:pt idx="6">
                  <c:v>55.525000000000006</c:v>
                </c:pt>
                <c:pt idx="7">
                  <c:v>67.492500000000007</c:v>
                </c:pt>
                <c:pt idx="8">
                  <c:v>57.458749999999995</c:v>
                </c:pt>
                <c:pt idx="9">
                  <c:v>69.102499999999992</c:v>
                </c:pt>
                <c:pt idx="10">
                  <c:v>59.127499999999998</c:v>
                </c:pt>
                <c:pt idx="11">
                  <c:v>56.39</c:v>
                </c:pt>
                <c:pt idx="12">
                  <c:v>60.463749999999997</c:v>
                </c:pt>
                <c:pt idx="13">
                  <c:v>52.415000000000006</c:v>
                </c:pt>
                <c:pt idx="14">
                  <c:v>53.147500000000001</c:v>
                </c:pt>
                <c:pt idx="15">
                  <c:v>55.996249999999996</c:v>
                </c:pt>
              </c:numCache>
            </c:numRef>
          </c:val>
        </c:ser>
        <c:axId val="127960960"/>
        <c:axId val="127962496"/>
      </c:barChart>
      <c:catAx>
        <c:axId val="127960960"/>
        <c:scaling>
          <c:orientation val="minMax"/>
        </c:scaling>
        <c:axPos val="b"/>
        <c:tickLblPos val="nextTo"/>
        <c:spPr>
          <a:solidFill>
            <a:schemeClr val="accent6">
              <a:lumMod val="20000"/>
              <a:lumOff val="80000"/>
            </a:schemeClr>
          </a:solidFill>
        </c:spPr>
        <c:crossAx val="127962496"/>
        <c:crosses val="autoZero"/>
        <c:auto val="1"/>
        <c:lblAlgn val="ctr"/>
        <c:lblOffset val="100"/>
      </c:catAx>
      <c:valAx>
        <c:axId val="127962496"/>
        <c:scaling>
          <c:orientation val="minMax"/>
        </c:scaling>
        <c:axPos val="l"/>
        <c:numFmt formatCode="0.00" sourceLinked="1"/>
        <c:tickLblPos val="nextTo"/>
        <c:spPr>
          <a:solidFill>
            <a:schemeClr val="accent6">
              <a:lumMod val="20000"/>
              <a:lumOff val="80000"/>
            </a:schemeClr>
          </a:solidFill>
        </c:spPr>
        <c:crossAx val="127960960"/>
        <c:crosses val="autoZero"/>
        <c:crossBetween val="between"/>
      </c:valAx>
      <c:spPr>
        <a:solidFill>
          <a:schemeClr val="accent6">
            <a:lumMod val="20000"/>
            <a:lumOff val="80000"/>
          </a:schemeClr>
        </a:solidFill>
      </c:spPr>
    </c:plotArea>
    <c:plotVisOnly val="1"/>
  </c:chart>
  <c:spPr>
    <a:solidFill>
      <a:schemeClr val="accent6">
        <a:lumMod val="20000"/>
        <a:lumOff val="80000"/>
      </a:schemeClr>
    </a:solidFill>
  </c:sp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IN"/>
  <c:chart>
    <c:title>
      <c:layout/>
      <c:overlay val="1"/>
    </c:title>
    <c:plotArea>
      <c:layout/>
      <c:barChart>
        <c:barDir val="col"/>
        <c:grouping val="clustered"/>
        <c:ser>
          <c:idx val="0"/>
          <c:order val="0"/>
          <c:tx>
            <c:strRef>
              <c:f>Graph!$M$1</c:f>
              <c:strCache>
                <c:ptCount val="1"/>
                <c:pt idx="0">
                  <c:v>Boll Wt. (g)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</c:spPr>
          <c:errBars>
            <c:errBarType val="plus"/>
            <c:errValType val="cust"/>
            <c:plus>
              <c:numRef>
                <c:f>Graph!$N$2:$N$17</c:f>
                <c:numCache>
                  <c:formatCode>General</c:formatCode>
                  <c:ptCount val="16"/>
                  <c:pt idx="0">
                    <c:v>7.3999999999998747E-2</c:v>
                  </c:pt>
                  <c:pt idx="1">
                    <c:v>9.000000000000119E-3</c:v>
                  </c:pt>
                  <c:pt idx="2">
                    <c:v>0.18849999999999803</c:v>
                  </c:pt>
                  <c:pt idx="3">
                    <c:v>8.5000000000000214E-2</c:v>
                  </c:pt>
                  <c:pt idx="4">
                    <c:v>3.9499999999997704E-2</c:v>
                  </c:pt>
                  <c:pt idx="5">
                    <c:v>5.7500000000004436E-2</c:v>
                  </c:pt>
                  <c:pt idx="6">
                    <c:v>4.2000000000006463E-2</c:v>
                  </c:pt>
                  <c:pt idx="7">
                    <c:v>0.106999999999995</c:v>
                  </c:pt>
                  <c:pt idx="8">
                    <c:v>7.549999999999607E-2</c:v>
                  </c:pt>
                  <c:pt idx="9">
                    <c:v>4.1999999999985313E-2</c:v>
                  </c:pt>
                  <c:pt idx="10">
                    <c:v>0.10849999999999556</c:v>
                  </c:pt>
                  <c:pt idx="11">
                    <c:v>3.6999999999981367E-2</c:v>
                  </c:pt>
                  <c:pt idx="12">
                    <c:v>0.13750000000000207</c:v>
                  </c:pt>
                  <c:pt idx="13">
                    <c:v>9.7999999999999726E-2</c:v>
                  </c:pt>
                  <c:pt idx="14">
                    <c:v>7.2499999999996678E-2</c:v>
                  </c:pt>
                  <c:pt idx="15">
                    <c:v>4.8000000000005497E-2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</c:errBars>
          <c:cat>
            <c:strRef>
              <c:f>Graph!$B$2:$B$17</c:f>
              <c:strCache>
                <c:ptCount val="16"/>
                <c:pt idx="0">
                  <c:v>Digvijay</c:v>
                </c:pt>
                <c:pt idx="1">
                  <c:v>GBhv 305</c:v>
                </c:pt>
                <c:pt idx="2">
                  <c:v>GBhv 297</c:v>
                </c:pt>
                <c:pt idx="3">
                  <c:v>GBhv 287</c:v>
                </c:pt>
                <c:pt idx="4">
                  <c:v>GBhv 280/11</c:v>
                </c:pt>
                <c:pt idx="5">
                  <c:v>IC 371009</c:v>
                </c:pt>
                <c:pt idx="6">
                  <c:v>Gheti</c:v>
                </c:pt>
                <c:pt idx="7">
                  <c:v>G Cot 23</c:v>
                </c:pt>
                <c:pt idx="8">
                  <c:v>GBhv 306</c:v>
                </c:pt>
                <c:pt idx="9">
                  <c:v>GBhv 291</c:v>
                </c:pt>
                <c:pt idx="10">
                  <c:v>GBhv 293</c:v>
                </c:pt>
                <c:pt idx="11">
                  <c:v>GBhv 280</c:v>
                </c:pt>
                <c:pt idx="12">
                  <c:v>GBhv 233/09</c:v>
                </c:pt>
                <c:pt idx="13">
                  <c:v>GBhv 433/08</c:v>
                </c:pt>
                <c:pt idx="14">
                  <c:v>GBhv 464/08</c:v>
                </c:pt>
                <c:pt idx="15">
                  <c:v>GBhv 538/08</c:v>
                </c:pt>
              </c:strCache>
            </c:strRef>
          </c:cat>
          <c:val>
            <c:numRef>
              <c:f>Graph!$M$2:$M$17</c:f>
              <c:numCache>
                <c:formatCode>0.00</c:formatCode>
                <c:ptCount val="16"/>
                <c:pt idx="0">
                  <c:v>2.274</c:v>
                </c:pt>
                <c:pt idx="1">
                  <c:v>2.6260000000000003</c:v>
                </c:pt>
                <c:pt idx="2">
                  <c:v>2.4915000000000003</c:v>
                </c:pt>
                <c:pt idx="3">
                  <c:v>2.431</c:v>
                </c:pt>
                <c:pt idx="4">
                  <c:v>2.2395</c:v>
                </c:pt>
                <c:pt idx="5">
                  <c:v>1.6804999999999999</c:v>
                </c:pt>
                <c:pt idx="6">
                  <c:v>2.2679999999999998</c:v>
                </c:pt>
                <c:pt idx="7">
                  <c:v>2.4580000000000002</c:v>
                </c:pt>
                <c:pt idx="8">
                  <c:v>2.7054999999999998</c:v>
                </c:pt>
                <c:pt idx="9">
                  <c:v>2.391</c:v>
                </c:pt>
                <c:pt idx="10">
                  <c:v>2.5285000000000002</c:v>
                </c:pt>
                <c:pt idx="11">
                  <c:v>2.0230000000000001</c:v>
                </c:pt>
                <c:pt idx="12">
                  <c:v>2.0474999999999999</c:v>
                </c:pt>
                <c:pt idx="13">
                  <c:v>1.742</c:v>
                </c:pt>
                <c:pt idx="14">
                  <c:v>2.0455000000000001</c:v>
                </c:pt>
                <c:pt idx="15">
                  <c:v>2.3579999999999997</c:v>
                </c:pt>
              </c:numCache>
            </c:numRef>
          </c:val>
        </c:ser>
        <c:axId val="128125952"/>
        <c:axId val="128135936"/>
      </c:barChart>
      <c:catAx>
        <c:axId val="128125952"/>
        <c:scaling>
          <c:orientation val="minMax"/>
        </c:scaling>
        <c:axPos val="b"/>
        <c:tickLblPos val="nextTo"/>
        <c:spPr>
          <a:solidFill>
            <a:schemeClr val="accent6">
              <a:lumMod val="20000"/>
              <a:lumOff val="80000"/>
            </a:schemeClr>
          </a:solidFill>
        </c:spPr>
        <c:crossAx val="128135936"/>
        <c:crosses val="autoZero"/>
        <c:auto val="1"/>
        <c:lblAlgn val="ctr"/>
        <c:lblOffset val="100"/>
      </c:catAx>
      <c:valAx>
        <c:axId val="128135936"/>
        <c:scaling>
          <c:orientation val="minMax"/>
        </c:scaling>
        <c:axPos val="l"/>
        <c:numFmt formatCode="0.00" sourceLinked="1"/>
        <c:tickLblPos val="nextTo"/>
        <c:spPr>
          <a:solidFill>
            <a:schemeClr val="accent6">
              <a:lumMod val="20000"/>
              <a:lumOff val="80000"/>
            </a:schemeClr>
          </a:solidFill>
        </c:spPr>
        <c:crossAx val="128125952"/>
        <c:crosses val="autoZero"/>
        <c:crossBetween val="between"/>
      </c:valAx>
      <c:spPr>
        <a:solidFill>
          <a:schemeClr val="accent6">
            <a:lumMod val="20000"/>
            <a:lumOff val="80000"/>
          </a:schemeClr>
        </a:solidFill>
      </c:spPr>
    </c:plotArea>
    <c:plotVisOnly val="1"/>
  </c:chart>
  <c:spPr>
    <a:solidFill>
      <a:schemeClr val="accent6">
        <a:lumMod val="20000"/>
        <a:lumOff val="80000"/>
      </a:schemeClr>
    </a:solidFill>
  </c:sp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IN"/>
  <c:chart>
    <c:title>
      <c:layout/>
      <c:overlay val="1"/>
    </c:title>
    <c:plotArea>
      <c:layout/>
      <c:barChart>
        <c:barDir val="col"/>
        <c:grouping val="clustered"/>
        <c:ser>
          <c:idx val="0"/>
          <c:order val="0"/>
          <c:tx>
            <c:strRef>
              <c:f>Graph!$O$1</c:f>
              <c:strCache>
                <c:ptCount val="1"/>
                <c:pt idx="0">
                  <c:v>Cotton Seed per plot (g)</c:v>
                </c:pt>
              </c:strCache>
            </c:strRef>
          </c:tx>
          <c:spPr>
            <a:solidFill>
              <a:srgbClr val="002060"/>
            </a:solidFill>
          </c:spPr>
          <c:errBars>
            <c:errBarType val="plus"/>
            <c:errValType val="cust"/>
            <c:plus>
              <c:numRef>
                <c:f>Graph!$P$2:$P$17</c:f>
                <c:numCache>
                  <c:formatCode>General</c:formatCode>
                  <c:ptCount val="16"/>
                  <c:pt idx="0">
                    <c:v>8.1800000000000654</c:v>
                  </c:pt>
                  <c:pt idx="1">
                    <c:v>8.2900000000000205</c:v>
                  </c:pt>
                  <c:pt idx="2">
                    <c:v>2.6449999999999845</c:v>
                  </c:pt>
                  <c:pt idx="3">
                    <c:v>7.2899999999999663</c:v>
                  </c:pt>
                  <c:pt idx="4">
                    <c:v>1.4999999999999998</c:v>
                  </c:pt>
                  <c:pt idx="5">
                    <c:v>0.37499999999999994</c:v>
                  </c:pt>
                  <c:pt idx="6">
                    <c:v>2.3800000000000239</c:v>
                  </c:pt>
                  <c:pt idx="7">
                    <c:v>4.545000000000047</c:v>
                  </c:pt>
                  <c:pt idx="8">
                    <c:v>2.4999999999998579E-2</c:v>
                  </c:pt>
                  <c:pt idx="9">
                    <c:v>5.5649999999999835</c:v>
                  </c:pt>
                  <c:pt idx="10">
                    <c:v>7.000000000000027E-2</c:v>
                  </c:pt>
                  <c:pt idx="11">
                    <c:v>3.060000000000096</c:v>
                  </c:pt>
                  <c:pt idx="12">
                    <c:v>8.5849999999999458</c:v>
                  </c:pt>
                  <c:pt idx="13">
                    <c:v>4.5999999999999348</c:v>
                  </c:pt>
                  <c:pt idx="14">
                    <c:v>1.8199999999998193</c:v>
                  </c:pt>
                  <c:pt idx="15">
                    <c:v>2.7399999999998177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</c:errBars>
          <c:cat>
            <c:strRef>
              <c:f>Graph!$B$2:$B$17</c:f>
              <c:strCache>
                <c:ptCount val="16"/>
                <c:pt idx="0">
                  <c:v>Digvijay</c:v>
                </c:pt>
                <c:pt idx="1">
                  <c:v>GBhv 305</c:v>
                </c:pt>
                <c:pt idx="2">
                  <c:v>GBhv 297</c:v>
                </c:pt>
                <c:pt idx="3">
                  <c:v>GBhv 287</c:v>
                </c:pt>
                <c:pt idx="4">
                  <c:v>GBhv 280/11</c:v>
                </c:pt>
                <c:pt idx="5">
                  <c:v>IC 371009</c:v>
                </c:pt>
                <c:pt idx="6">
                  <c:v>Gheti</c:v>
                </c:pt>
                <c:pt idx="7">
                  <c:v>G Cot 23</c:v>
                </c:pt>
                <c:pt idx="8">
                  <c:v>GBhv 306</c:v>
                </c:pt>
                <c:pt idx="9">
                  <c:v>GBhv 291</c:v>
                </c:pt>
                <c:pt idx="10">
                  <c:v>GBhv 293</c:v>
                </c:pt>
                <c:pt idx="11">
                  <c:v>GBhv 280</c:v>
                </c:pt>
                <c:pt idx="12">
                  <c:v>GBhv 233/09</c:v>
                </c:pt>
                <c:pt idx="13">
                  <c:v>GBhv 433/08</c:v>
                </c:pt>
                <c:pt idx="14">
                  <c:v>GBhv 464/08</c:v>
                </c:pt>
                <c:pt idx="15">
                  <c:v>GBhv 538/08</c:v>
                </c:pt>
              </c:strCache>
            </c:strRef>
          </c:cat>
          <c:val>
            <c:numRef>
              <c:f>Graph!$O$2:$O$17</c:f>
              <c:numCache>
                <c:formatCode>0.00</c:formatCode>
                <c:ptCount val="16"/>
                <c:pt idx="0">
                  <c:v>70.69</c:v>
                </c:pt>
                <c:pt idx="1">
                  <c:v>63.13</c:v>
                </c:pt>
                <c:pt idx="2">
                  <c:v>61.094999999999999</c:v>
                </c:pt>
                <c:pt idx="3">
                  <c:v>58.81</c:v>
                </c:pt>
                <c:pt idx="4">
                  <c:v>70.319999999999993</c:v>
                </c:pt>
                <c:pt idx="5">
                  <c:v>78.215000000000003</c:v>
                </c:pt>
                <c:pt idx="6">
                  <c:v>62.46</c:v>
                </c:pt>
                <c:pt idx="7">
                  <c:v>50.204999999999998</c:v>
                </c:pt>
                <c:pt idx="8">
                  <c:v>48.045000000000002</c:v>
                </c:pt>
                <c:pt idx="9">
                  <c:v>71.965000000000003</c:v>
                </c:pt>
                <c:pt idx="10">
                  <c:v>70.449999999999989</c:v>
                </c:pt>
                <c:pt idx="11">
                  <c:v>66.8</c:v>
                </c:pt>
                <c:pt idx="12">
                  <c:v>64.855000000000004</c:v>
                </c:pt>
                <c:pt idx="13">
                  <c:v>52.06</c:v>
                </c:pt>
                <c:pt idx="14">
                  <c:v>55.84</c:v>
                </c:pt>
                <c:pt idx="15">
                  <c:v>93.47</c:v>
                </c:pt>
              </c:numCache>
            </c:numRef>
          </c:val>
        </c:ser>
        <c:axId val="128156032"/>
        <c:axId val="128157568"/>
      </c:barChart>
      <c:catAx>
        <c:axId val="128156032"/>
        <c:scaling>
          <c:orientation val="minMax"/>
        </c:scaling>
        <c:axPos val="b"/>
        <c:tickLblPos val="nextTo"/>
        <c:spPr>
          <a:solidFill>
            <a:schemeClr val="accent1">
              <a:lumMod val="20000"/>
              <a:lumOff val="80000"/>
            </a:schemeClr>
          </a:solidFill>
        </c:spPr>
        <c:crossAx val="128157568"/>
        <c:crosses val="autoZero"/>
        <c:auto val="1"/>
        <c:lblAlgn val="ctr"/>
        <c:lblOffset val="100"/>
      </c:catAx>
      <c:valAx>
        <c:axId val="128157568"/>
        <c:scaling>
          <c:orientation val="minMax"/>
        </c:scaling>
        <c:axPos val="l"/>
        <c:numFmt formatCode="0.00" sourceLinked="1"/>
        <c:tickLblPos val="nextTo"/>
        <c:spPr>
          <a:solidFill>
            <a:schemeClr val="accent1">
              <a:lumMod val="20000"/>
              <a:lumOff val="80000"/>
            </a:schemeClr>
          </a:solidFill>
        </c:spPr>
        <c:crossAx val="128156032"/>
        <c:crosses val="autoZero"/>
        <c:crossBetween val="between"/>
      </c:valAx>
      <c:spPr>
        <a:solidFill>
          <a:schemeClr val="accent1">
            <a:lumMod val="20000"/>
            <a:lumOff val="80000"/>
          </a:schemeClr>
        </a:solidFill>
      </c:spPr>
    </c:plotArea>
    <c:plotVisOnly val="1"/>
  </c:chart>
  <c:spPr>
    <a:solidFill>
      <a:schemeClr val="accent1">
        <a:lumMod val="20000"/>
        <a:lumOff val="80000"/>
      </a:schemeClr>
    </a:solidFill>
  </c:sp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IN"/>
  <c:chart>
    <c:title>
      <c:layout/>
      <c:overlay val="1"/>
    </c:title>
    <c:plotArea>
      <c:layout/>
      <c:barChart>
        <c:barDir val="col"/>
        <c:grouping val="clustered"/>
        <c:ser>
          <c:idx val="0"/>
          <c:order val="0"/>
          <c:tx>
            <c:strRef>
              <c:f>Graph!$Q$1</c:f>
              <c:strCache>
                <c:ptCount val="1"/>
                <c:pt idx="0">
                  <c:v>Lint yield per plot (g)</c:v>
                </c:pt>
              </c:strCache>
            </c:strRef>
          </c:tx>
          <c:spPr>
            <a:solidFill>
              <a:srgbClr val="002060"/>
            </a:solidFill>
          </c:spPr>
          <c:errBars>
            <c:errBarType val="plus"/>
            <c:errValType val="cust"/>
            <c:plus>
              <c:numRef>
                <c:f>Graph!$R$2:$R$17</c:f>
                <c:numCache>
                  <c:formatCode>General</c:formatCode>
                  <c:ptCount val="16"/>
                  <c:pt idx="0">
                    <c:v>2.7600000000000482</c:v>
                  </c:pt>
                  <c:pt idx="1">
                    <c:v>4.0350000000000215</c:v>
                  </c:pt>
                  <c:pt idx="2">
                    <c:v>2.0749999999999362</c:v>
                  </c:pt>
                  <c:pt idx="3">
                    <c:v>1.7800000000000054</c:v>
                  </c:pt>
                  <c:pt idx="4">
                    <c:v>4.9250000000000123</c:v>
                  </c:pt>
                  <c:pt idx="5">
                    <c:v>4.7350000000000314</c:v>
                  </c:pt>
                  <c:pt idx="6">
                    <c:v>0.20999999999962837</c:v>
                  </c:pt>
                  <c:pt idx="7">
                    <c:v>0.68000000000008531</c:v>
                  </c:pt>
                  <c:pt idx="8">
                    <c:v>4.2450000000000037</c:v>
                  </c:pt>
                  <c:pt idx="9">
                    <c:v>1.9399999999999404</c:v>
                  </c:pt>
                  <c:pt idx="10">
                    <c:v>0.15999999999981354</c:v>
                  </c:pt>
                  <c:pt idx="11">
                    <c:v>9.4999999999998849E-2</c:v>
                  </c:pt>
                  <c:pt idx="12">
                    <c:v>3.2300000000000026</c:v>
                  </c:pt>
                  <c:pt idx="13">
                    <c:v>0.80499999999997596</c:v>
                  </c:pt>
                  <c:pt idx="14">
                    <c:v>2.4700000000000277</c:v>
                  </c:pt>
                  <c:pt idx="15">
                    <c:v>1.7499999999998699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</c:errBars>
          <c:cat>
            <c:strRef>
              <c:f>Graph!$B$2:$B$17</c:f>
              <c:strCache>
                <c:ptCount val="16"/>
                <c:pt idx="0">
                  <c:v>Digvijay</c:v>
                </c:pt>
                <c:pt idx="1">
                  <c:v>GBhv 305</c:v>
                </c:pt>
                <c:pt idx="2">
                  <c:v>GBhv 297</c:v>
                </c:pt>
                <c:pt idx="3">
                  <c:v>GBhv 287</c:v>
                </c:pt>
                <c:pt idx="4">
                  <c:v>GBhv 280/11</c:v>
                </c:pt>
                <c:pt idx="5">
                  <c:v>IC 371009</c:v>
                </c:pt>
                <c:pt idx="6">
                  <c:v>Gheti</c:v>
                </c:pt>
                <c:pt idx="7">
                  <c:v>G Cot 23</c:v>
                </c:pt>
                <c:pt idx="8">
                  <c:v>GBhv 306</c:v>
                </c:pt>
                <c:pt idx="9">
                  <c:v>GBhv 291</c:v>
                </c:pt>
                <c:pt idx="10">
                  <c:v>GBhv 293</c:v>
                </c:pt>
                <c:pt idx="11">
                  <c:v>GBhv 280</c:v>
                </c:pt>
                <c:pt idx="12">
                  <c:v>GBhv 233/09</c:v>
                </c:pt>
                <c:pt idx="13">
                  <c:v>GBhv 433/08</c:v>
                </c:pt>
                <c:pt idx="14">
                  <c:v>GBhv 464/08</c:v>
                </c:pt>
                <c:pt idx="15">
                  <c:v>GBhv 538/08</c:v>
                </c:pt>
              </c:strCache>
            </c:strRef>
          </c:cat>
          <c:val>
            <c:numRef>
              <c:f>Graph!$Q$2:$Q$17</c:f>
              <c:numCache>
                <c:formatCode>0.00</c:formatCode>
                <c:ptCount val="16"/>
                <c:pt idx="0">
                  <c:v>43.629999999999995</c:v>
                </c:pt>
                <c:pt idx="1">
                  <c:v>38.534999999999997</c:v>
                </c:pt>
                <c:pt idx="2">
                  <c:v>39.045000000000002</c:v>
                </c:pt>
                <c:pt idx="3">
                  <c:v>35.08</c:v>
                </c:pt>
                <c:pt idx="4">
                  <c:v>25.064999999999998</c:v>
                </c:pt>
                <c:pt idx="5">
                  <c:v>48.884999999999998</c:v>
                </c:pt>
                <c:pt idx="6">
                  <c:v>42.44</c:v>
                </c:pt>
                <c:pt idx="7">
                  <c:v>38.9</c:v>
                </c:pt>
                <c:pt idx="8">
                  <c:v>34.905000000000001</c:v>
                </c:pt>
                <c:pt idx="9">
                  <c:v>39.260000000000005</c:v>
                </c:pt>
                <c:pt idx="10">
                  <c:v>46.5</c:v>
                </c:pt>
                <c:pt idx="11">
                  <c:v>35.045000000000002</c:v>
                </c:pt>
                <c:pt idx="12">
                  <c:v>40.43</c:v>
                </c:pt>
                <c:pt idx="13">
                  <c:v>29.375</c:v>
                </c:pt>
                <c:pt idx="14">
                  <c:v>37.36</c:v>
                </c:pt>
                <c:pt idx="15">
                  <c:v>46.21</c:v>
                </c:pt>
              </c:numCache>
            </c:numRef>
          </c:val>
        </c:ser>
        <c:axId val="128284160"/>
        <c:axId val="128285696"/>
      </c:barChart>
      <c:catAx>
        <c:axId val="128284160"/>
        <c:scaling>
          <c:orientation val="minMax"/>
        </c:scaling>
        <c:axPos val="b"/>
        <c:tickLblPos val="nextTo"/>
        <c:spPr>
          <a:solidFill>
            <a:schemeClr val="accent1">
              <a:lumMod val="20000"/>
              <a:lumOff val="80000"/>
            </a:schemeClr>
          </a:solidFill>
        </c:spPr>
        <c:crossAx val="128285696"/>
        <c:crosses val="autoZero"/>
        <c:auto val="1"/>
        <c:lblAlgn val="ctr"/>
        <c:lblOffset val="100"/>
      </c:catAx>
      <c:valAx>
        <c:axId val="128285696"/>
        <c:scaling>
          <c:orientation val="minMax"/>
        </c:scaling>
        <c:axPos val="l"/>
        <c:numFmt formatCode="0.00" sourceLinked="1"/>
        <c:tickLblPos val="nextTo"/>
        <c:spPr>
          <a:solidFill>
            <a:schemeClr val="accent1">
              <a:lumMod val="20000"/>
              <a:lumOff val="80000"/>
            </a:schemeClr>
          </a:solidFill>
        </c:spPr>
        <c:crossAx val="128284160"/>
        <c:crosses val="autoZero"/>
        <c:crossBetween val="between"/>
      </c:valAx>
      <c:spPr>
        <a:solidFill>
          <a:schemeClr val="accent1">
            <a:lumMod val="20000"/>
            <a:lumOff val="80000"/>
          </a:schemeClr>
        </a:solidFill>
      </c:spPr>
    </c:plotArea>
    <c:plotVisOnly val="1"/>
  </c:chart>
  <c:spPr>
    <a:solidFill>
      <a:schemeClr val="accent1">
        <a:lumMod val="20000"/>
        <a:lumOff val="80000"/>
      </a:schemeClr>
    </a:solidFill>
  </c:sp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IN"/>
  <c:chart>
    <c:title>
      <c:layout/>
      <c:overlay val="1"/>
    </c:title>
    <c:plotArea>
      <c:layout/>
      <c:barChart>
        <c:barDir val="col"/>
        <c:grouping val="clustered"/>
        <c:ser>
          <c:idx val="0"/>
          <c:order val="0"/>
          <c:tx>
            <c:strRef>
              <c:f>Graph!$S$1</c:f>
              <c:strCache>
                <c:ptCount val="1"/>
                <c:pt idx="0">
                  <c:v>Seed cotton Yield Per plot (g)</c:v>
                </c:pt>
              </c:strCache>
            </c:strRef>
          </c:tx>
          <c:spPr>
            <a:solidFill>
              <a:srgbClr val="002060"/>
            </a:solidFill>
          </c:spPr>
          <c:errBars>
            <c:errBarType val="plus"/>
            <c:errValType val="cust"/>
            <c:plus>
              <c:numRef>
                <c:f>Graph!$T$2:$T$17</c:f>
                <c:numCache>
                  <c:formatCode>General</c:formatCode>
                  <c:ptCount val="16"/>
                  <c:pt idx="0">
                    <c:v>10.940000000000095</c:v>
                  </c:pt>
                  <c:pt idx="1">
                    <c:v>12.325000000000049</c:v>
                  </c:pt>
                  <c:pt idx="2">
                    <c:v>9.7199999999999971</c:v>
                  </c:pt>
                  <c:pt idx="3">
                    <c:v>9.0700000000000056</c:v>
                  </c:pt>
                  <c:pt idx="4">
                    <c:v>1.4249999999997958</c:v>
                  </c:pt>
                  <c:pt idx="5">
                    <c:v>4.3600000000003494</c:v>
                  </c:pt>
                  <c:pt idx="6">
                    <c:v>7.5899999999998444</c:v>
                  </c:pt>
                  <c:pt idx="7">
                    <c:v>5.2250000000001595</c:v>
                  </c:pt>
                  <c:pt idx="8">
                    <c:v>4.269999999999996</c:v>
                  </c:pt>
                  <c:pt idx="9">
                    <c:v>7.5050000000001269</c:v>
                  </c:pt>
                  <c:pt idx="10">
                    <c:v>10.230000000000047</c:v>
                  </c:pt>
                  <c:pt idx="11">
                    <c:v>3.1549999999998559</c:v>
                  </c:pt>
                  <c:pt idx="12">
                    <c:v>6.8149999999999462</c:v>
                  </c:pt>
                  <c:pt idx="13">
                    <c:v>8.4049999999999763</c:v>
                  </c:pt>
                  <c:pt idx="14">
                    <c:v>6.3200000000001362</c:v>
                  </c:pt>
                  <c:pt idx="15">
                    <c:v>8.9899999999998421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</c:errBars>
          <c:cat>
            <c:strRef>
              <c:f>Graph!$B$2:$B$17</c:f>
              <c:strCache>
                <c:ptCount val="16"/>
                <c:pt idx="0">
                  <c:v>Digvijay</c:v>
                </c:pt>
                <c:pt idx="1">
                  <c:v>GBhv 305</c:v>
                </c:pt>
                <c:pt idx="2">
                  <c:v>GBhv 297</c:v>
                </c:pt>
                <c:pt idx="3">
                  <c:v>GBhv 287</c:v>
                </c:pt>
                <c:pt idx="4">
                  <c:v>GBhv 280/11</c:v>
                </c:pt>
                <c:pt idx="5">
                  <c:v>IC 371009</c:v>
                </c:pt>
                <c:pt idx="6">
                  <c:v>Gheti</c:v>
                </c:pt>
                <c:pt idx="7">
                  <c:v>G Cot 23</c:v>
                </c:pt>
                <c:pt idx="8">
                  <c:v>GBhv 306</c:v>
                </c:pt>
                <c:pt idx="9">
                  <c:v>GBhv 291</c:v>
                </c:pt>
                <c:pt idx="10">
                  <c:v>GBhv 293</c:v>
                </c:pt>
                <c:pt idx="11">
                  <c:v>GBhv 280</c:v>
                </c:pt>
                <c:pt idx="12">
                  <c:v>GBhv 233/09</c:v>
                </c:pt>
                <c:pt idx="13">
                  <c:v>GBhv 433/08</c:v>
                </c:pt>
                <c:pt idx="14">
                  <c:v>GBhv 464/08</c:v>
                </c:pt>
                <c:pt idx="15">
                  <c:v>GBhv 538/08</c:v>
                </c:pt>
              </c:strCache>
            </c:strRef>
          </c:cat>
          <c:val>
            <c:numRef>
              <c:f>Graph!$S$2:$S$17</c:f>
              <c:numCache>
                <c:formatCode>0.00</c:formatCode>
                <c:ptCount val="16"/>
                <c:pt idx="0">
                  <c:v>114.32</c:v>
                </c:pt>
                <c:pt idx="1">
                  <c:v>101.66500000000001</c:v>
                </c:pt>
                <c:pt idx="2">
                  <c:v>95.14</c:v>
                </c:pt>
                <c:pt idx="3">
                  <c:v>93.889999999999986</c:v>
                </c:pt>
                <c:pt idx="4">
                  <c:v>100.38499999999999</c:v>
                </c:pt>
                <c:pt idx="5">
                  <c:v>127.1</c:v>
                </c:pt>
                <c:pt idx="6">
                  <c:v>99.9</c:v>
                </c:pt>
                <c:pt idx="7">
                  <c:v>89.10499999999999</c:v>
                </c:pt>
                <c:pt idx="8">
                  <c:v>82.95</c:v>
                </c:pt>
                <c:pt idx="9">
                  <c:v>111.22499999999999</c:v>
                </c:pt>
                <c:pt idx="10">
                  <c:v>106.94999999999999</c:v>
                </c:pt>
                <c:pt idx="11">
                  <c:v>101.845</c:v>
                </c:pt>
                <c:pt idx="12">
                  <c:v>110.285</c:v>
                </c:pt>
                <c:pt idx="13">
                  <c:v>78.435000000000002</c:v>
                </c:pt>
                <c:pt idx="14">
                  <c:v>91.169999999999987</c:v>
                </c:pt>
                <c:pt idx="15">
                  <c:v>135.18</c:v>
                </c:pt>
              </c:numCache>
            </c:numRef>
          </c:val>
        </c:ser>
        <c:axId val="128301312"/>
        <c:axId val="128188416"/>
      </c:barChart>
      <c:catAx>
        <c:axId val="128301312"/>
        <c:scaling>
          <c:orientation val="minMax"/>
        </c:scaling>
        <c:axPos val="b"/>
        <c:tickLblPos val="nextTo"/>
        <c:spPr>
          <a:solidFill>
            <a:schemeClr val="accent1">
              <a:lumMod val="20000"/>
              <a:lumOff val="80000"/>
            </a:schemeClr>
          </a:solidFill>
        </c:spPr>
        <c:crossAx val="128188416"/>
        <c:crosses val="autoZero"/>
        <c:auto val="1"/>
        <c:lblAlgn val="ctr"/>
        <c:lblOffset val="100"/>
      </c:catAx>
      <c:valAx>
        <c:axId val="128188416"/>
        <c:scaling>
          <c:orientation val="minMax"/>
        </c:scaling>
        <c:axPos val="l"/>
        <c:numFmt formatCode="0.00" sourceLinked="1"/>
        <c:tickLblPos val="nextTo"/>
        <c:spPr>
          <a:solidFill>
            <a:schemeClr val="accent1">
              <a:lumMod val="20000"/>
              <a:lumOff val="80000"/>
            </a:schemeClr>
          </a:solidFill>
        </c:spPr>
        <c:crossAx val="128301312"/>
        <c:crosses val="autoZero"/>
        <c:crossBetween val="between"/>
      </c:valAx>
      <c:spPr>
        <a:solidFill>
          <a:schemeClr val="accent1">
            <a:lumMod val="20000"/>
            <a:lumOff val="80000"/>
          </a:schemeClr>
        </a:solidFill>
      </c:spPr>
    </c:plotArea>
    <c:plotVisOnly val="1"/>
  </c:chart>
  <c:spPr>
    <a:solidFill>
      <a:schemeClr val="accent1">
        <a:lumMod val="20000"/>
        <a:lumOff val="80000"/>
      </a:schemeClr>
    </a:solidFill>
  </c:sp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11339</xdr:colOff>
      <xdr:row>18</xdr:row>
      <xdr:rowOff>4536</xdr:rowOff>
    </xdr:from>
    <xdr:to>
      <xdr:col>8</xdr:col>
      <xdr:colOff>571500</xdr:colOff>
      <xdr:row>32</xdr:row>
      <xdr:rowOff>86179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6805</xdr:colOff>
      <xdr:row>33</xdr:row>
      <xdr:rowOff>70304</xdr:rowOff>
    </xdr:from>
    <xdr:to>
      <xdr:col>8</xdr:col>
      <xdr:colOff>571501</xdr:colOff>
      <xdr:row>47</xdr:row>
      <xdr:rowOff>151947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9071</xdr:colOff>
      <xdr:row>50</xdr:row>
      <xdr:rowOff>4536</xdr:rowOff>
    </xdr:from>
    <xdr:to>
      <xdr:col>8</xdr:col>
      <xdr:colOff>555625</xdr:colOff>
      <xdr:row>64</xdr:row>
      <xdr:rowOff>86179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23811</xdr:colOff>
      <xdr:row>17</xdr:row>
      <xdr:rowOff>166688</xdr:rowOff>
    </xdr:from>
    <xdr:to>
      <xdr:col>18</xdr:col>
      <xdr:colOff>571499</xdr:colOff>
      <xdr:row>32</xdr:row>
      <xdr:rowOff>47625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0</xdr:colOff>
      <xdr:row>34</xdr:row>
      <xdr:rowOff>0</xdr:rowOff>
    </xdr:from>
    <xdr:to>
      <xdr:col>18</xdr:col>
      <xdr:colOff>547688</xdr:colOff>
      <xdr:row>48</xdr:row>
      <xdr:rowOff>71437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11</xdr:col>
      <xdr:colOff>0</xdr:colOff>
      <xdr:row>50</xdr:row>
      <xdr:rowOff>0</xdr:rowOff>
    </xdr:from>
    <xdr:to>
      <xdr:col>18</xdr:col>
      <xdr:colOff>547688</xdr:colOff>
      <xdr:row>64</xdr:row>
      <xdr:rowOff>71437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21</xdr:col>
      <xdr:colOff>0</xdr:colOff>
      <xdr:row>18</xdr:row>
      <xdr:rowOff>0</xdr:rowOff>
    </xdr:from>
    <xdr:to>
      <xdr:col>28</xdr:col>
      <xdr:colOff>547688</xdr:colOff>
      <xdr:row>32</xdr:row>
      <xdr:rowOff>71437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21</xdr:col>
      <xdr:colOff>0</xdr:colOff>
      <xdr:row>34</xdr:row>
      <xdr:rowOff>0</xdr:rowOff>
    </xdr:from>
    <xdr:to>
      <xdr:col>28</xdr:col>
      <xdr:colOff>547688</xdr:colOff>
      <xdr:row>48</xdr:row>
      <xdr:rowOff>71437</xdr:rowOff>
    </xdr:to>
    <xdr:graphicFrame macro="">
      <xdr:nvGraphicFramePr>
        <xdr:cNvPr id="10" name="Char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21</xdr:col>
      <xdr:colOff>0</xdr:colOff>
      <xdr:row>50</xdr:row>
      <xdr:rowOff>0</xdr:rowOff>
    </xdr:from>
    <xdr:to>
      <xdr:col>28</xdr:col>
      <xdr:colOff>547688</xdr:colOff>
      <xdr:row>64</xdr:row>
      <xdr:rowOff>71437</xdr:rowOff>
    </xdr:to>
    <xdr:graphicFrame macro="">
      <xdr:nvGraphicFramePr>
        <xdr:cNvPr id="11" name="Chart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30</xdr:col>
      <xdr:colOff>0</xdr:colOff>
      <xdr:row>18</xdr:row>
      <xdr:rowOff>0</xdr:rowOff>
    </xdr:from>
    <xdr:to>
      <xdr:col>37</xdr:col>
      <xdr:colOff>547688</xdr:colOff>
      <xdr:row>32</xdr:row>
      <xdr:rowOff>71437</xdr:rowOff>
    </xdr:to>
    <xdr:graphicFrame macro="">
      <xdr:nvGraphicFramePr>
        <xdr:cNvPr id="12" name="Chart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30</xdr:col>
      <xdr:colOff>0</xdr:colOff>
      <xdr:row>34</xdr:row>
      <xdr:rowOff>0</xdr:rowOff>
    </xdr:from>
    <xdr:to>
      <xdr:col>37</xdr:col>
      <xdr:colOff>547688</xdr:colOff>
      <xdr:row>48</xdr:row>
      <xdr:rowOff>71437</xdr:rowOff>
    </xdr:to>
    <xdr:graphicFrame macro="">
      <xdr:nvGraphicFramePr>
        <xdr:cNvPr id="13" name="Chart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29</xdr:col>
      <xdr:colOff>523875</xdr:colOff>
      <xdr:row>49</xdr:row>
      <xdr:rowOff>174625</xdr:rowOff>
    </xdr:from>
    <xdr:to>
      <xdr:col>37</xdr:col>
      <xdr:colOff>468313</xdr:colOff>
      <xdr:row>64</xdr:row>
      <xdr:rowOff>55562</xdr:rowOff>
    </xdr:to>
    <xdr:graphicFrame macro="">
      <xdr:nvGraphicFramePr>
        <xdr:cNvPr id="14" name="Chart 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75"/>
  <sheetViews>
    <sheetView zoomScale="70" zoomScaleNormal="70" workbookViewId="0">
      <selection activeCell="M29" sqref="M29"/>
    </sheetView>
  </sheetViews>
  <sheetFormatPr defaultRowHeight="12.75"/>
  <cols>
    <col min="1" max="1" width="10.7109375" style="1" bestFit="1" customWidth="1"/>
    <col min="2" max="2" width="18.7109375" style="1" bestFit="1" customWidth="1"/>
    <col min="3" max="3" width="14.42578125" style="1" customWidth="1"/>
    <col min="4" max="5" width="11" style="1" customWidth="1"/>
    <col min="6" max="6" width="15" style="1" customWidth="1"/>
    <col min="7" max="7" width="11" style="1" customWidth="1"/>
    <col min="8" max="8" width="12.7109375" style="1" customWidth="1"/>
    <col min="9" max="9" width="12.85546875" style="1" customWidth="1"/>
    <col min="10" max="10" width="15" style="1" bestFit="1" customWidth="1"/>
    <col min="11" max="11" width="12.28515625" style="1" bestFit="1" customWidth="1"/>
    <col min="12" max="14" width="9.140625" style="1"/>
    <col min="15" max="15" width="15.28515625" style="1" customWidth="1"/>
    <col min="16" max="16" width="9.28515625" style="1" bestFit="1" customWidth="1"/>
    <col min="17" max="245" width="9.140625" style="1"/>
    <col min="246" max="246" width="15.42578125" style="1" customWidth="1"/>
    <col min="247" max="247" width="14.42578125" style="1" customWidth="1"/>
    <col min="248" max="249" width="11" style="1" customWidth="1"/>
    <col min="250" max="250" width="15" style="1" customWidth="1"/>
    <col min="251" max="251" width="11" style="1" customWidth="1"/>
    <col min="252" max="252" width="12.7109375" style="1" customWidth="1"/>
    <col min="253" max="253" width="12.85546875" style="1" customWidth="1"/>
    <col min="254" max="254" width="13.42578125" style="1" customWidth="1"/>
    <col min="255" max="258" width="9.140625" style="1"/>
    <col min="259" max="259" width="15.28515625" style="1" customWidth="1"/>
    <col min="260" max="260" width="9.28515625" style="1" bestFit="1" customWidth="1"/>
    <col min="261" max="261" width="9.140625" style="1"/>
    <col min="262" max="262" width="12.7109375" style="1" customWidth="1"/>
    <col min="263" max="501" width="9.140625" style="1"/>
    <col min="502" max="502" width="15.42578125" style="1" customWidth="1"/>
    <col min="503" max="503" width="14.42578125" style="1" customWidth="1"/>
    <col min="504" max="505" width="11" style="1" customWidth="1"/>
    <col min="506" max="506" width="15" style="1" customWidth="1"/>
    <col min="507" max="507" width="11" style="1" customWidth="1"/>
    <col min="508" max="508" width="12.7109375" style="1" customWidth="1"/>
    <col min="509" max="509" width="12.85546875" style="1" customWidth="1"/>
    <col min="510" max="510" width="13.42578125" style="1" customWidth="1"/>
    <col min="511" max="514" width="9.140625" style="1"/>
    <col min="515" max="515" width="15.28515625" style="1" customWidth="1"/>
    <col min="516" max="516" width="9.28515625" style="1" bestFit="1" customWidth="1"/>
    <col min="517" max="517" width="9.140625" style="1"/>
    <col min="518" max="518" width="12.7109375" style="1" customWidth="1"/>
    <col min="519" max="757" width="9.140625" style="1"/>
    <col min="758" max="758" width="15.42578125" style="1" customWidth="1"/>
    <col min="759" max="759" width="14.42578125" style="1" customWidth="1"/>
    <col min="760" max="761" width="11" style="1" customWidth="1"/>
    <col min="762" max="762" width="15" style="1" customWidth="1"/>
    <col min="763" max="763" width="11" style="1" customWidth="1"/>
    <col min="764" max="764" width="12.7109375" style="1" customWidth="1"/>
    <col min="765" max="765" width="12.85546875" style="1" customWidth="1"/>
    <col min="766" max="766" width="13.42578125" style="1" customWidth="1"/>
    <col min="767" max="770" width="9.140625" style="1"/>
    <col min="771" max="771" width="15.28515625" style="1" customWidth="1"/>
    <col min="772" max="772" width="9.28515625" style="1" bestFit="1" customWidth="1"/>
    <col min="773" max="773" width="9.140625" style="1"/>
    <col min="774" max="774" width="12.7109375" style="1" customWidth="1"/>
    <col min="775" max="1013" width="9.140625" style="1"/>
    <col min="1014" max="1014" width="15.42578125" style="1" customWidth="1"/>
    <col min="1015" max="1015" width="14.42578125" style="1" customWidth="1"/>
    <col min="1016" max="1017" width="11" style="1" customWidth="1"/>
    <col min="1018" max="1018" width="15" style="1" customWidth="1"/>
    <col min="1019" max="1019" width="11" style="1" customWidth="1"/>
    <col min="1020" max="1020" width="12.7109375" style="1" customWidth="1"/>
    <col min="1021" max="1021" width="12.85546875" style="1" customWidth="1"/>
    <col min="1022" max="1022" width="13.42578125" style="1" customWidth="1"/>
    <col min="1023" max="1026" width="9.140625" style="1"/>
    <col min="1027" max="1027" width="15.28515625" style="1" customWidth="1"/>
    <col min="1028" max="1028" width="9.28515625" style="1" bestFit="1" customWidth="1"/>
    <col min="1029" max="1029" width="9.140625" style="1"/>
    <col min="1030" max="1030" width="12.7109375" style="1" customWidth="1"/>
    <col min="1031" max="1269" width="9.140625" style="1"/>
    <col min="1270" max="1270" width="15.42578125" style="1" customWidth="1"/>
    <col min="1271" max="1271" width="14.42578125" style="1" customWidth="1"/>
    <col min="1272" max="1273" width="11" style="1" customWidth="1"/>
    <col min="1274" max="1274" width="15" style="1" customWidth="1"/>
    <col min="1275" max="1275" width="11" style="1" customWidth="1"/>
    <col min="1276" max="1276" width="12.7109375" style="1" customWidth="1"/>
    <col min="1277" max="1277" width="12.85546875" style="1" customWidth="1"/>
    <col min="1278" max="1278" width="13.42578125" style="1" customWidth="1"/>
    <col min="1279" max="1282" width="9.140625" style="1"/>
    <col min="1283" max="1283" width="15.28515625" style="1" customWidth="1"/>
    <col min="1284" max="1284" width="9.28515625" style="1" bestFit="1" customWidth="1"/>
    <col min="1285" max="1285" width="9.140625" style="1"/>
    <col min="1286" max="1286" width="12.7109375" style="1" customWidth="1"/>
    <col min="1287" max="1525" width="9.140625" style="1"/>
    <col min="1526" max="1526" width="15.42578125" style="1" customWidth="1"/>
    <col min="1527" max="1527" width="14.42578125" style="1" customWidth="1"/>
    <col min="1528" max="1529" width="11" style="1" customWidth="1"/>
    <col min="1530" max="1530" width="15" style="1" customWidth="1"/>
    <col min="1531" max="1531" width="11" style="1" customWidth="1"/>
    <col min="1532" max="1532" width="12.7109375" style="1" customWidth="1"/>
    <col min="1533" max="1533" width="12.85546875" style="1" customWidth="1"/>
    <col min="1534" max="1534" width="13.42578125" style="1" customWidth="1"/>
    <col min="1535" max="1538" width="9.140625" style="1"/>
    <col min="1539" max="1539" width="15.28515625" style="1" customWidth="1"/>
    <col min="1540" max="1540" width="9.28515625" style="1" bestFit="1" customWidth="1"/>
    <col min="1541" max="1541" width="9.140625" style="1"/>
    <col min="1542" max="1542" width="12.7109375" style="1" customWidth="1"/>
    <col min="1543" max="1781" width="9.140625" style="1"/>
    <col min="1782" max="1782" width="15.42578125" style="1" customWidth="1"/>
    <col min="1783" max="1783" width="14.42578125" style="1" customWidth="1"/>
    <col min="1784" max="1785" width="11" style="1" customWidth="1"/>
    <col min="1786" max="1786" width="15" style="1" customWidth="1"/>
    <col min="1787" max="1787" width="11" style="1" customWidth="1"/>
    <col min="1788" max="1788" width="12.7109375" style="1" customWidth="1"/>
    <col min="1789" max="1789" width="12.85546875" style="1" customWidth="1"/>
    <col min="1790" max="1790" width="13.42578125" style="1" customWidth="1"/>
    <col min="1791" max="1794" width="9.140625" style="1"/>
    <col min="1795" max="1795" width="15.28515625" style="1" customWidth="1"/>
    <col min="1796" max="1796" width="9.28515625" style="1" bestFit="1" customWidth="1"/>
    <col min="1797" max="1797" width="9.140625" style="1"/>
    <col min="1798" max="1798" width="12.7109375" style="1" customWidth="1"/>
    <col min="1799" max="2037" width="9.140625" style="1"/>
    <col min="2038" max="2038" width="15.42578125" style="1" customWidth="1"/>
    <col min="2039" max="2039" width="14.42578125" style="1" customWidth="1"/>
    <col min="2040" max="2041" width="11" style="1" customWidth="1"/>
    <col min="2042" max="2042" width="15" style="1" customWidth="1"/>
    <col min="2043" max="2043" width="11" style="1" customWidth="1"/>
    <col min="2044" max="2044" width="12.7109375" style="1" customWidth="1"/>
    <col min="2045" max="2045" width="12.85546875" style="1" customWidth="1"/>
    <col min="2046" max="2046" width="13.42578125" style="1" customWidth="1"/>
    <col min="2047" max="2050" width="9.140625" style="1"/>
    <col min="2051" max="2051" width="15.28515625" style="1" customWidth="1"/>
    <col min="2052" max="2052" width="9.28515625" style="1" bestFit="1" customWidth="1"/>
    <col min="2053" max="2053" width="9.140625" style="1"/>
    <col min="2054" max="2054" width="12.7109375" style="1" customWidth="1"/>
    <col min="2055" max="2293" width="9.140625" style="1"/>
    <col min="2294" max="2294" width="15.42578125" style="1" customWidth="1"/>
    <col min="2295" max="2295" width="14.42578125" style="1" customWidth="1"/>
    <col min="2296" max="2297" width="11" style="1" customWidth="1"/>
    <col min="2298" max="2298" width="15" style="1" customWidth="1"/>
    <col min="2299" max="2299" width="11" style="1" customWidth="1"/>
    <col min="2300" max="2300" width="12.7109375" style="1" customWidth="1"/>
    <col min="2301" max="2301" width="12.85546875" style="1" customWidth="1"/>
    <col min="2302" max="2302" width="13.42578125" style="1" customWidth="1"/>
    <col min="2303" max="2306" width="9.140625" style="1"/>
    <col min="2307" max="2307" width="15.28515625" style="1" customWidth="1"/>
    <col min="2308" max="2308" width="9.28515625" style="1" bestFit="1" customWidth="1"/>
    <col min="2309" max="2309" width="9.140625" style="1"/>
    <col min="2310" max="2310" width="12.7109375" style="1" customWidth="1"/>
    <col min="2311" max="2549" width="9.140625" style="1"/>
    <col min="2550" max="2550" width="15.42578125" style="1" customWidth="1"/>
    <col min="2551" max="2551" width="14.42578125" style="1" customWidth="1"/>
    <col min="2552" max="2553" width="11" style="1" customWidth="1"/>
    <col min="2554" max="2554" width="15" style="1" customWidth="1"/>
    <col min="2555" max="2555" width="11" style="1" customWidth="1"/>
    <col min="2556" max="2556" width="12.7109375" style="1" customWidth="1"/>
    <col min="2557" max="2557" width="12.85546875" style="1" customWidth="1"/>
    <col min="2558" max="2558" width="13.42578125" style="1" customWidth="1"/>
    <col min="2559" max="2562" width="9.140625" style="1"/>
    <col min="2563" max="2563" width="15.28515625" style="1" customWidth="1"/>
    <col min="2564" max="2564" width="9.28515625" style="1" bestFit="1" customWidth="1"/>
    <col min="2565" max="2565" width="9.140625" style="1"/>
    <col min="2566" max="2566" width="12.7109375" style="1" customWidth="1"/>
    <col min="2567" max="2805" width="9.140625" style="1"/>
    <col min="2806" max="2806" width="15.42578125" style="1" customWidth="1"/>
    <col min="2807" max="2807" width="14.42578125" style="1" customWidth="1"/>
    <col min="2808" max="2809" width="11" style="1" customWidth="1"/>
    <col min="2810" max="2810" width="15" style="1" customWidth="1"/>
    <col min="2811" max="2811" width="11" style="1" customWidth="1"/>
    <col min="2812" max="2812" width="12.7109375" style="1" customWidth="1"/>
    <col min="2813" max="2813" width="12.85546875" style="1" customWidth="1"/>
    <col min="2814" max="2814" width="13.42578125" style="1" customWidth="1"/>
    <col min="2815" max="2818" width="9.140625" style="1"/>
    <col min="2819" max="2819" width="15.28515625" style="1" customWidth="1"/>
    <col min="2820" max="2820" width="9.28515625" style="1" bestFit="1" customWidth="1"/>
    <col min="2821" max="2821" width="9.140625" style="1"/>
    <col min="2822" max="2822" width="12.7109375" style="1" customWidth="1"/>
    <col min="2823" max="3061" width="9.140625" style="1"/>
    <col min="3062" max="3062" width="15.42578125" style="1" customWidth="1"/>
    <col min="3063" max="3063" width="14.42578125" style="1" customWidth="1"/>
    <col min="3064" max="3065" width="11" style="1" customWidth="1"/>
    <col min="3066" max="3066" width="15" style="1" customWidth="1"/>
    <col min="3067" max="3067" width="11" style="1" customWidth="1"/>
    <col min="3068" max="3068" width="12.7109375" style="1" customWidth="1"/>
    <col min="3069" max="3069" width="12.85546875" style="1" customWidth="1"/>
    <col min="3070" max="3070" width="13.42578125" style="1" customWidth="1"/>
    <col min="3071" max="3074" width="9.140625" style="1"/>
    <col min="3075" max="3075" width="15.28515625" style="1" customWidth="1"/>
    <col min="3076" max="3076" width="9.28515625" style="1" bestFit="1" customWidth="1"/>
    <col min="3077" max="3077" width="9.140625" style="1"/>
    <col min="3078" max="3078" width="12.7109375" style="1" customWidth="1"/>
    <col min="3079" max="3317" width="9.140625" style="1"/>
    <col min="3318" max="3318" width="15.42578125" style="1" customWidth="1"/>
    <col min="3319" max="3319" width="14.42578125" style="1" customWidth="1"/>
    <col min="3320" max="3321" width="11" style="1" customWidth="1"/>
    <col min="3322" max="3322" width="15" style="1" customWidth="1"/>
    <col min="3323" max="3323" width="11" style="1" customWidth="1"/>
    <col min="3324" max="3324" width="12.7109375" style="1" customWidth="1"/>
    <col min="3325" max="3325" width="12.85546875" style="1" customWidth="1"/>
    <col min="3326" max="3326" width="13.42578125" style="1" customWidth="1"/>
    <col min="3327" max="3330" width="9.140625" style="1"/>
    <col min="3331" max="3331" width="15.28515625" style="1" customWidth="1"/>
    <col min="3332" max="3332" width="9.28515625" style="1" bestFit="1" customWidth="1"/>
    <col min="3333" max="3333" width="9.140625" style="1"/>
    <col min="3334" max="3334" width="12.7109375" style="1" customWidth="1"/>
    <col min="3335" max="3573" width="9.140625" style="1"/>
    <col min="3574" max="3574" width="15.42578125" style="1" customWidth="1"/>
    <col min="3575" max="3575" width="14.42578125" style="1" customWidth="1"/>
    <col min="3576" max="3577" width="11" style="1" customWidth="1"/>
    <col min="3578" max="3578" width="15" style="1" customWidth="1"/>
    <col min="3579" max="3579" width="11" style="1" customWidth="1"/>
    <col min="3580" max="3580" width="12.7109375" style="1" customWidth="1"/>
    <col min="3581" max="3581" width="12.85546875" style="1" customWidth="1"/>
    <col min="3582" max="3582" width="13.42578125" style="1" customWidth="1"/>
    <col min="3583" max="3586" width="9.140625" style="1"/>
    <col min="3587" max="3587" width="15.28515625" style="1" customWidth="1"/>
    <col min="3588" max="3588" width="9.28515625" style="1" bestFit="1" customWidth="1"/>
    <col min="3589" max="3589" width="9.140625" style="1"/>
    <col min="3590" max="3590" width="12.7109375" style="1" customWidth="1"/>
    <col min="3591" max="3829" width="9.140625" style="1"/>
    <col min="3830" max="3830" width="15.42578125" style="1" customWidth="1"/>
    <col min="3831" max="3831" width="14.42578125" style="1" customWidth="1"/>
    <col min="3832" max="3833" width="11" style="1" customWidth="1"/>
    <col min="3834" max="3834" width="15" style="1" customWidth="1"/>
    <col min="3835" max="3835" width="11" style="1" customWidth="1"/>
    <col min="3836" max="3836" width="12.7109375" style="1" customWidth="1"/>
    <col min="3837" max="3837" width="12.85546875" style="1" customWidth="1"/>
    <col min="3838" max="3838" width="13.42578125" style="1" customWidth="1"/>
    <col min="3839" max="3842" width="9.140625" style="1"/>
    <col min="3843" max="3843" width="15.28515625" style="1" customWidth="1"/>
    <col min="3844" max="3844" width="9.28515625" style="1" bestFit="1" customWidth="1"/>
    <col min="3845" max="3845" width="9.140625" style="1"/>
    <col min="3846" max="3846" width="12.7109375" style="1" customWidth="1"/>
    <col min="3847" max="4085" width="9.140625" style="1"/>
    <col min="4086" max="4086" width="15.42578125" style="1" customWidth="1"/>
    <col min="4087" max="4087" width="14.42578125" style="1" customWidth="1"/>
    <col min="4088" max="4089" width="11" style="1" customWidth="1"/>
    <col min="4090" max="4090" width="15" style="1" customWidth="1"/>
    <col min="4091" max="4091" width="11" style="1" customWidth="1"/>
    <col min="4092" max="4092" width="12.7109375" style="1" customWidth="1"/>
    <col min="4093" max="4093" width="12.85546875" style="1" customWidth="1"/>
    <col min="4094" max="4094" width="13.42578125" style="1" customWidth="1"/>
    <col min="4095" max="4098" width="9.140625" style="1"/>
    <col min="4099" max="4099" width="15.28515625" style="1" customWidth="1"/>
    <col min="4100" max="4100" width="9.28515625" style="1" bestFit="1" customWidth="1"/>
    <col min="4101" max="4101" width="9.140625" style="1"/>
    <col min="4102" max="4102" width="12.7109375" style="1" customWidth="1"/>
    <col min="4103" max="4341" width="9.140625" style="1"/>
    <col min="4342" max="4342" width="15.42578125" style="1" customWidth="1"/>
    <col min="4343" max="4343" width="14.42578125" style="1" customWidth="1"/>
    <col min="4344" max="4345" width="11" style="1" customWidth="1"/>
    <col min="4346" max="4346" width="15" style="1" customWidth="1"/>
    <col min="4347" max="4347" width="11" style="1" customWidth="1"/>
    <col min="4348" max="4348" width="12.7109375" style="1" customWidth="1"/>
    <col min="4349" max="4349" width="12.85546875" style="1" customWidth="1"/>
    <col min="4350" max="4350" width="13.42578125" style="1" customWidth="1"/>
    <col min="4351" max="4354" width="9.140625" style="1"/>
    <col min="4355" max="4355" width="15.28515625" style="1" customWidth="1"/>
    <col min="4356" max="4356" width="9.28515625" style="1" bestFit="1" customWidth="1"/>
    <col min="4357" max="4357" width="9.140625" style="1"/>
    <col min="4358" max="4358" width="12.7109375" style="1" customWidth="1"/>
    <col min="4359" max="4597" width="9.140625" style="1"/>
    <col min="4598" max="4598" width="15.42578125" style="1" customWidth="1"/>
    <col min="4599" max="4599" width="14.42578125" style="1" customWidth="1"/>
    <col min="4600" max="4601" width="11" style="1" customWidth="1"/>
    <col min="4602" max="4602" width="15" style="1" customWidth="1"/>
    <col min="4603" max="4603" width="11" style="1" customWidth="1"/>
    <col min="4604" max="4604" width="12.7109375" style="1" customWidth="1"/>
    <col min="4605" max="4605" width="12.85546875" style="1" customWidth="1"/>
    <col min="4606" max="4606" width="13.42578125" style="1" customWidth="1"/>
    <col min="4607" max="4610" width="9.140625" style="1"/>
    <col min="4611" max="4611" width="15.28515625" style="1" customWidth="1"/>
    <col min="4612" max="4612" width="9.28515625" style="1" bestFit="1" customWidth="1"/>
    <col min="4613" max="4613" width="9.140625" style="1"/>
    <col min="4614" max="4614" width="12.7109375" style="1" customWidth="1"/>
    <col min="4615" max="4853" width="9.140625" style="1"/>
    <col min="4854" max="4854" width="15.42578125" style="1" customWidth="1"/>
    <col min="4855" max="4855" width="14.42578125" style="1" customWidth="1"/>
    <col min="4856" max="4857" width="11" style="1" customWidth="1"/>
    <col min="4858" max="4858" width="15" style="1" customWidth="1"/>
    <col min="4859" max="4859" width="11" style="1" customWidth="1"/>
    <col min="4860" max="4860" width="12.7109375" style="1" customWidth="1"/>
    <col min="4861" max="4861" width="12.85546875" style="1" customWidth="1"/>
    <col min="4862" max="4862" width="13.42578125" style="1" customWidth="1"/>
    <col min="4863" max="4866" width="9.140625" style="1"/>
    <col min="4867" max="4867" width="15.28515625" style="1" customWidth="1"/>
    <col min="4868" max="4868" width="9.28515625" style="1" bestFit="1" customWidth="1"/>
    <col min="4869" max="4869" width="9.140625" style="1"/>
    <col min="4870" max="4870" width="12.7109375" style="1" customWidth="1"/>
    <col min="4871" max="5109" width="9.140625" style="1"/>
    <col min="5110" max="5110" width="15.42578125" style="1" customWidth="1"/>
    <col min="5111" max="5111" width="14.42578125" style="1" customWidth="1"/>
    <col min="5112" max="5113" width="11" style="1" customWidth="1"/>
    <col min="5114" max="5114" width="15" style="1" customWidth="1"/>
    <col min="5115" max="5115" width="11" style="1" customWidth="1"/>
    <col min="5116" max="5116" width="12.7109375" style="1" customWidth="1"/>
    <col min="5117" max="5117" width="12.85546875" style="1" customWidth="1"/>
    <col min="5118" max="5118" width="13.42578125" style="1" customWidth="1"/>
    <col min="5119" max="5122" width="9.140625" style="1"/>
    <col min="5123" max="5123" width="15.28515625" style="1" customWidth="1"/>
    <col min="5124" max="5124" width="9.28515625" style="1" bestFit="1" customWidth="1"/>
    <col min="5125" max="5125" width="9.140625" style="1"/>
    <col min="5126" max="5126" width="12.7109375" style="1" customWidth="1"/>
    <col min="5127" max="5365" width="9.140625" style="1"/>
    <col min="5366" max="5366" width="15.42578125" style="1" customWidth="1"/>
    <col min="5367" max="5367" width="14.42578125" style="1" customWidth="1"/>
    <col min="5368" max="5369" width="11" style="1" customWidth="1"/>
    <col min="5370" max="5370" width="15" style="1" customWidth="1"/>
    <col min="5371" max="5371" width="11" style="1" customWidth="1"/>
    <col min="5372" max="5372" width="12.7109375" style="1" customWidth="1"/>
    <col min="5373" max="5373" width="12.85546875" style="1" customWidth="1"/>
    <col min="5374" max="5374" width="13.42578125" style="1" customWidth="1"/>
    <col min="5375" max="5378" width="9.140625" style="1"/>
    <col min="5379" max="5379" width="15.28515625" style="1" customWidth="1"/>
    <col min="5380" max="5380" width="9.28515625" style="1" bestFit="1" customWidth="1"/>
    <col min="5381" max="5381" width="9.140625" style="1"/>
    <col min="5382" max="5382" width="12.7109375" style="1" customWidth="1"/>
    <col min="5383" max="5621" width="9.140625" style="1"/>
    <col min="5622" max="5622" width="15.42578125" style="1" customWidth="1"/>
    <col min="5623" max="5623" width="14.42578125" style="1" customWidth="1"/>
    <col min="5624" max="5625" width="11" style="1" customWidth="1"/>
    <col min="5626" max="5626" width="15" style="1" customWidth="1"/>
    <col min="5627" max="5627" width="11" style="1" customWidth="1"/>
    <col min="5628" max="5628" width="12.7109375" style="1" customWidth="1"/>
    <col min="5629" max="5629" width="12.85546875" style="1" customWidth="1"/>
    <col min="5630" max="5630" width="13.42578125" style="1" customWidth="1"/>
    <col min="5631" max="5634" width="9.140625" style="1"/>
    <col min="5635" max="5635" width="15.28515625" style="1" customWidth="1"/>
    <col min="5636" max="5636" width="9.28515625" style="1" bestFit="1" customWidth="1"/>
    <col min="5637" max="5637" width="9.140625" style="1"/>
    <col min="5638" max="5638" width="12.7109375" style="1" customWidth="1"/>
    <col min="5639" max="5877" width="9.140625" style="1"/>
    <col min="5878" max="5878" width="15.42578125" style="1" customWidth="1"/>
    <col min="5879" max="5879" width="14.42578125" style="1" customWidth="1"/>
    <col min="5880" max="5881" width="11" style="1" customWidth="1"/>
    <col min="5882" max="5882" width="15" style="1" customWidth="1"/>
    <col min="5883" max="5883" width="11" style="1" customWidth="1"/>
    <col min="5884" max="5884" width="12.7109375" style="1" customWidth="1"/>
    <col min="5885" max="5885" width="12.85546875" style="1" customWidth="1"/>
    <col min="5886" max="5886" width="13.42578125" style="1" customWidth="1"/>
    <col min="5887" max="5890" width="9.140625" style="1"/>
    <col min="5891" max="5891" width="15.28515625" style="1" customWidth="1"/>
    <col min="5892" max="5892" width="9.28515625" style="1" bestFit="1" customWidth="1"/>
    <col min="5893" max="5893" width="9.140625" style="1"/>
    <col min="5894" max="5894" width="12.7109375" style="1" customWidth="1"/>
    <col min="5895" max="6133" width="9.140625" style="1"/>
    <col min="6134" max="6134" width="15.42578125" style="1" customWidth="1"/>
    <col min="6135" max="6135" width="14.42578125" style="1" customWidth="1"/>
    <col min="6136" max="6137" width="11" style="1" customWidth="1"/>
    <col min="6138" max="6138" width="15" style="1" customWidth="1"/>
    <col min="6139" max="6139" width="11" style="1" customWidth="1"/>
    <col min="6140" max="6140" width="12.7109375" style="1" customWidth="1"/>
    <col min="6141" max="6141" width="12.85546875" style="1" customWidth="1"/>
    <col min="6142" max="6142" width="13.42578125" style="1" customWidth="1"/>
    <col min="6143" max="6146" width="9.140625" style="1"/>
    <col min="6147" max="6147" width="15.28515625" style="1" customWidth="1"/>
    <col min="6148" max="6148" width="9.28515625" style="1" bestFit="1" customWidth="1"/>
    <col min="6149" max="6149" width="9.140625" style="1"/>
    <col min="6150" max="6150" width="12.7109375" style="1" customWidth="1"/>
    <col min="6151" max="6389" width="9.140625" style="1"/>
    <col min="6390" max="6390" width="15.42578125" style="1" customWidth="1"/>
    <col min="6391" max="6391" width="14.42578125" style="1" customWidth="1"/>
    <col min="6392" max="6393" width="11" style="1" customWidth="1"/>
    <col min="6394" max="6394" width="15" style="1" customWidth="1"/>
    <col min="6395" max="6395" width="11" style="1" customWidth="1"/>
    <col min="6396" max="6396" width="12.7109375" style="1" customWidth="1"/>
    <col min="6397" max="6397" width="12.85546875" style="1" customWidth="1"/>
    <col min="6398" max="6398" width="13.42578125" style="1" customWidth="1"/>
    <col min="6399" max="6402" width="9.140625" style="1"/>
    <col min="6403" max="6403" width="15.28515625" style="1" customWidth="1"/>
    <col min="6404" max="6404" width="9.28515625" style="1" bestFit="1" customWidth="1"/>
    <col min="6405" max="6405" width="9.140625" style="1"/>
    <col min="6406" max="6406" width="12.7109375" style="1" customWidth="1"/>
    <col min="6407" max="6645" width="9.140625" style="1"/>
    <col min="6646" max="6646" width="15.42578125" style="1" customWidth="1"/>
    <col min="6647" max="6647" width="14.42578125" style="1" customWidth="1"/>
    <col min="6648" max="6649" width="11" style="1" customWidth="1"/>
    <col min="6650" max="6650" width="15" style="1" customWidth="1"/>
    <col min="6651" max="6651" width="11" style="1" customWidth="1"/>
    <col min="6652" max="6652" width="12.7109375" style="1" customWidth="1"/>
    <col min="6653" max="6653" width="12.85546875" style="1" customWidth="1"/>
    <col min="6654" max="6654" width="13.42578125" style="1" customWidth="1"/>
    <col min="6655" max="6658" width="9.140625" style="1"/>
    <col min="6659" max="6659" width="15.28515625" style="1" customWidth="1"/>
    <col min="6660" max="6660" width="9.28515625" style="1" bestFit="1" customWidth="1"/>
    <col min="6661" max="6661" width="9.140625" style="1"/>
    <col min="6662" max="6662" width="12.7109375" style="1" customWidth="1"/>
    <col min="6663" max="6901" width="9.140625" style="1"/>
    <col min="6902" max="6902" width="15.42578125" style="1" customWidth="1"/>
    <col min="6903" max="6903" width="14.42578125" style="1" customWidth="1"/>
    <col min="6904" max="6905" width="11" style="1" customWidth="1"/>
    <col min="6906" max="6906" width="15" style="1" customWidth="1"/>
    <col min="6907" max="6907" width="11" style="1" customWidth="1"/>
    <col min="6908" max="6908" width="12.7109375" style="1" customWidth="1"/>
    <col min="6909" max="6909" width="12.85546875" style="1" customWidth="1"/>
    <col min="6910" max="6910" width="13.42578125" style="1" customWidth="1"/>
    <col min="6911" max="6914" width="9.140625" style="1"/>
    <col min="6915" max="6915" width="15.28515625" style="1" customWidth="1"/>
    <col min="6916" max="6916" width="9.28515625" style="1" bestFit="1" customWidth="1"/>
    <col min="6917" max="6917" width="9.140625" style="1"/>
    <col min="6918" max="6918" width="12.7109375" style="1" customWidth="1"/>
    <col min="6919" max="7157" width="9.140625" style="1"/>
    <col min="7158" max="7158" width="15.42578125" style="1" customWidth="1"/>
    <col min="7159" max="7159" width="14.42578125" style="1" customWidth="1"/>
    <col min="7160" max="7161" width="11" style="1" customWidth="1"/>
    <col min="7162" max="7162" width="15" style="1" customWidth="1"/>
    <col min="7163" max="7163" width="11" style="1" customWidth="1"/>
    <col min="7164" max="7164" width="12.7109375" style="1" customWidth="1"/>
    <col min="7165" max="7165" width="12.85546875" style="1" customWidth="1"/>
    <col min="7166" max="7166" width="13.42578125" style="1" customWidth="1"/>
    <col min="7167" max="7170" width="9.140625" style="1"/>
    <col min="7171" max="7171" width="15.28515625" style="1" customWidth="1"/>
    <col min="7172" max="7172" width="9.28515625" style="1" bestFit="1" customWidth="1"/>
    <col min="7173" max="7173" width="9.140625" style="1"/>
    <col min="7174" max="7174" width="12.7109375" style="1" customWidth="1"/>
    <col min="7175" max="7413" width="9.140625" style="1"/>
    <col min="7414" max="7414" width="15.42578125" style="1" customWidth="1"/>
    <col min="7415" max="7415" width="14.42578125" style="1" customWidth="1"/>
    <col min="7416" max="7417" width="11" style="1" customWidth="1"/>
    <col min="7418" max="7418" width="15" style="1" customWidth="1"/>
    <col min="7419" max="7419" width="11" style="1" customWidth="1"/>
    <col min="7420" max="7420" width="12.7109375" style="1" customWidth="1"/>
    <col min="7421" max="7421" width="12.85546875" style="1" customWidth="1"/>
    <col min="7422" max="7422" width="13.42578125" style="1" customWidth="1"/>
    <col min="7423" max="7426" width="9.140625" style="1"/>
    <col min="7427" max="7427" width="15.28515625" style="1" customWidth="1"/>
    <col min="7428" max="7428" width="9.28515625" style="1" bestFit="1" customWidth="1"/>
    <col min="7429" max="7429" width="9.140625" style="1"/>
    <col min="7430" max="7430" width="12.7109375" style="1" customWidth="1"/>
    <col min="7431" max="7669" width="9.140625" style="1"/>
    <col min="7670" max="7670" width="15.42578125" style="1" customWidth="1"/>
    <col min="7671" max="7671" width="14.42578125" style="1" customWidth="1"/>
    <col min="7672" max="7673" width="11" style="1" customWidth="1"/>
    <col min="7674" max="7674" width="15" style="1" customWidth="1"/>
    <col min="7675" max="7675" width="11" style="1" customWidth="1"/>
    <col min="7676" max="7676" width="12.7109375" style="1" customWidth="1"/>
    <col min="7677" max="7677" width="12.85546875" style="1" customWidth="1"/>
    <col min="7678" max="7678" width="13.42578125" style="1" customWidth="1"/>
    <col min="7679" max="7682" width="9.140625" style="1"/>
    <col min="7683" max="7683" width="15.28515625" style="1" customWidth="1"/>
    <col min="7684" max="7684" width="9.28515625" style="1" bestFit="1" customWidth="1"/>
    <col min="7685" max="7685" width="9.140625" style="1"/>
    <col min="7686" max="7686" width="12.7109375" style="1" customWidth="1"/>
    <col min="7687" max="7925" width="9.140625" style="1"/>
    <col min="7926" max="7926" width="15.42578125" style="1" customWidth="1"/>
    <col min="7927" max="7927" width="14.42578125" style="1" customWidth="1"/>
    <col min="7928" max="7929" width="11" style="1" customWidth="1"/>
    <col min="7930" max="7930" width="15" style="1" customWidth="1"/>
    <col min="7931" max="7931" width="11" style="1" customWidth="1"/>
    <col min="7932" max="7932" width="12.7109375" style="1" customWidth="1"/>
    <col min="7933" max="7933" width="12.85546875" style="1" customWidth="1"/>
    <col min="7934" max="7934" width="13.42578125" style="1" customWidth="1"/>
    <col min="7935" max="7938" width="9.140625" style="1"/>
    <col min="7939" max="7939" width="15.28515625" style="1" customWidth="1"/>
    <col min="7940" max="7940" width="9.28515625" style="1" bestFit="1" customWidth="1"/>
    <col min="7941" max="7941" width="9.140625" style="1"/>
    <col min="7942" max="7942" width="12.7109375" style="1" customWidth="1"/>
    <col min="7943" max="8181" width="9.140625" style="1"/>
    <col min="8182" max="8182" width="15.42578125" style="1" customWidth="1"/>
    <col min="8183" max="8183" width="14.42578125" style="1" customWidth="1"/>
    <col min="8184" max="8185" width="11" style="1" customWidth="1"/>
    <col min="8186" max="8186" width="15" style="1" customWidth="1"/>
    <col min="8187" max="8187" width="11" style="1" customWidth="1"/>
    <col min="8188" max="8188" width="12.7109375" style="1" customWidth="1"/>
    <col min="8189" max="8189" width="12.85546875" style="1" customWidth="1"/>
    <col min="8190" max="8190" width="13.42578125" style="1" customWidth="1"/>
    <col min="8191" max="8194" width="9.140625" style="1"/>
    <col min="8195" max="8195" width="15.28515625" style="1" customWidth="1"/>
    <col min="8196" max="8196" width="9.28515625" style="1" bestFit="1" customWidth="1"/>
    <col min="8197" max="8197" width="9.140625" style="1"/>
    <col min="8198" max="8198" width="12.7109375" style="1" customWidth="1"/>
    <col min="8199" max="8437" width="9.140625" style="1"/>
    <col min="8438" max="8438" width="15.42578125" style="1" customWidth="1"/>
    <col min="8439" max="8439" width="14.42578125" style="1" customWidth="1"/>
    <col min="8440" max="8441" width="11" style="1" customWidth="1"/>
    <col min="8442" max="8442" width="15" style="1" customWidth="1"/>
    <col min="8443" max="8443" width="11" style="1" customWidth="1"/>
    <col min="8444" max="8444" width="12.7109375" style="1" customWidth="1"/>
    <col min="8445" max="8445" width="12.85546875" style="1" customWidth="1"/>
    <col min="8446" max="8446" width="13.42578125" style="1" customWidth="1"/>
    <col min="8447" max="8450" width="9.140625" style="1"/>
    <col min="8451" max="8451" width="15.28515625" style="1" customWidth="1"/>
    <col min="8452" max="8452" width="9.28515625" style="1" bestFit="1" customWidth="1"/>
    <col min="8453" max="8453" width="9.140625" style="1"/>
    <col min="8454" max="8454" width="12.7109375" style="1" customWidth="1"/>
    <col min="8455" max="8693" width="9.140625" style="1"/>
    <col min="8694" max="8694" width="15.42578125" style="1" customWidth="1"/>
    <col min="8695" max="8695" width="14.42578125" style="1" customWidth="1"/>
    <col min="8696" max="8697" width="11" style="1" customWidth="1"/>
    <col min="8698" max="8698" width="15" style="1" customWidth="1"/>
    <col min="8699" max="8699" width="11" style="1" customWidth="1"/>
    <col min="8700" max="8700" width="12.7109375" style="1" customWidth="1"/>
    <col min="8701" max="8701" width="12.85546875" style="1" customWidth="1"/>
    <col min="8702" max="8702" width="13.42578125" style="1" customWidth="1"/>
    <col min="8703" max="8706" width="9.140625" style="1"/>
    <col min="8707" max="8707" width="15.28515625" style="1" customWidth="1"/>
    <col min="8708" max="8708" width="9.28515625" style="1" bestFit="1" customWidth="1"/>
    <col min="8709" max="8709" width="9.140625" style="1"/>
    <col min="8710" max="8710" width="12.7109375" style="1" customWidth="1"/>
    <col min="8711" max="8949" width="9.140625" style="1"/>
    <col min="8950" max="8950" width="15.42578125" style="1" customWidth="1"/>
    <col min="8951" max="8951" width="14.42578125" style="1" customWidth="1"/>
    <col min="8952" max="8953" width="11" style="1" customWidth="1"/>
    <col min="8954" max="8954" width="15" style="1" customWidth="1"/>
    <col min="8955" max="8955" width="11" style="1" customWidth="1"/>
    <col min="8956" max="8956" width="12.7109375" style="1" customWidth="1"/>
    <col min="8957" max="8957" width="12.85546875" style="1" customWidth="1"/>
    <col min="8958" max="8958" width="13.42578125" style="1" customWidth="1"/>
    <col min="8959" max="8962" width="9.140625" style="1"/>
    <col min="8963" max="8963" width="15.28515625" style="1" customWidth="1"/>
    <col min="8964" max="8964" width="9.28515625" style="1" bestFit="1" customWidth="1"/>
    <col min="8965" max="8965" width="9.140625" style="1"/>
    <col min="8966" max="8966" width="12.7109375" style="1" customWidth="1"/>
    <col min="8967" max="9205" width="9.140625" style="1"/>
    <col min="9206" max="9206" width="15.42578125" style="1" customWidth="1"/>
    <col min="9207" max="9207" width="14.42578125" style="1" customWidth="1"/>
    <col min="9208" max="9209" width="11" style="1" customWidth="1"/>
    <col min="9210" max="9210" width="15" style="1" customWidth="1"/>
    <col min="9211" max="9211" width="11" style="1" customWidth="1"/>
    <col min="9212" max="9212" width="12.7109375" style="1" customWidth="1"/>
    <col min="9213" max="9213" width="12.85546875" style="1" customWidth="1"/>
    <col min="9214" max="9214" width="13.42578125" style="1" customWidth="1"/>
    <col min="9215" max="9218" width="9.140625" style="1"/>
    <col min="9219" max="9219" width="15.28515625" style="1" customWidth="1"/>
    <col min="9220" max="9220" width="9.28515625" style="1" bestFit="1" customWidth="1"/>
    <col min="9221" max="9221" width="9.140625" style="1"/>
    <col min="9222" max="9222" width="12.7109375" style="1" customWidth="1"/>
    <col min="9223" max="9461" width="9.140625" style="1"/>
    <col min="9462" max="9462" width="15.42578125" style="1" customWidth="1"/>
    <col min="9463" max="9463" width="14.42578125" style="1" customWidth="1"/>
    <col min="9464" max="9465" width="11" style="1" customWidth="1"/>
    <col min="9466" max="9466" width="15" style="1" customWidth="1"/>
    <col min="9467" max="9467" width="11" style="1" customWidth="1"/>
    <col min="9468" max="9468" width="12.7109375" style="1" customWidth="1"/>
    <col min="9469" max="9469" width="12.85546875" style="1" customWidth="1"/>
    <col min="9470" max="9470" width="13.42578125" style="1" customWidth="1"/>
    <col min="9471" max="9474" width="9.140625" style="1"/>
    <col min="9475" max="9475" width="15.28515625" style="1" customWidth="1"/>
    <col min="9476" max="9476" width="9.28515625" style="1" bestFit="1" customWidth="1"/>
    <col min="9477" max="9477" width="9.140625" style="1"/>
    <col min="9478" max="9478" width="12.7109375" style="1" customWidth="1"/>
    <col min="9479" max="9717" width="9.140625" style="1"/>
    <col min="9718" max="9718" width="15.42578125" style="1" customWidth="1"/>
    <col min="9719" max="9719" width="14.42578125" style="1" customWidth="1"/>
    <col min="9720" max="9721" width="11" style="1" customWidth="1"/>
    <col min="9722" max="9722" width="15" style="1" customWidth="1"/>
    <col min="9723" max="9723" width="11" style="1" customWidth="1"/>
    <col min="9724" max="9724" width="12.7109375" style="1" customWidth="1"/>
    <col min="9725" max="9725" width="12.85546875" style="1" customWidth="1"/>
    <col min="9726" max="9726" width="13.42578125" style="1" customWidth="1"/>
    <col min="9727" max="9730" width="9.140625" style="1"/>
    <col min="9731" max="9731" width="15.28515625" style="1" customWidth="1"/>
    <col min="9732" max="9732" width="9.28515625" style="1" bestFit="1" customWidth="1"/>
    <col min="9733" max="9733" width="9.140625" style="1"/>
    <col min="9734" max="9734" width="12.7109375" style="1" customWidth="1"/>
    <col min="9735" max="9973" width="9.140625" style="1"/>
    <col min="9974" max="9974" width="15.42578125" style="1" customWidth="1"/>
    <col min="9975" max="9975" width="14.42578125" style="1" customWidth="1"/>
    <col min="9976" max="9977" width="11" style="1" customWidth="1"/>
    <col min="9978" max="9978" width="15" style="1" customWidth="1"/>
    <col min="9979" max="9979" width="11" style="1" customWidth="1"/>
    <col min="9980" max="9980" width="12.7109375" style="1" customWidth="1"/>
    <col min="9981" max="9981" width="12.85546875" style="1" customWidth="1"/>
    <col min="9982" max="9982" width="13.42578125" style="1" customWidth="1"/>
    <col min="9983" max="9986" width="9.140625" style="1"/>
    <col min="9987" max="9987" width="15.28515625" style="1" customWidth="1"/>
    <col min="9988" max="9988" width="9.28515625" style="1" bestFit="1" customWidth="1"/>
    <col min="9989" max="9989" width="9.140625" style="1"/>
    <col min="9990" max="9990" width="12.7109375" style="1" customWidth="1"/>
    <col min="9991" max="10229" width="9.140625" style="1"/>
    <col min="10230" max="10230" width="15.42578125" style="1" customWidth="1"/>
    <col min="10231" max="10231" width="14.42578125" style="1" customWidth="1"/>
    <col min="10232" max="10233" width="11" style="1" customWidth="1"/>
    <col min="10234" max="10234" width="15" style="1" customWidth="1"/>
    <col min="10235" max="10235" width="11" style="1" customWidth="1"/>
    <col min="10236" max="10236" width="12.7109375" style="1" customWidth="1"/>
    <col min="10237" max="10237" width="12.85546875" style="1" customWidth="1"/>
    <col min="10238" max="10238" width="13.42578125" style="1" customWidth="1"/>
    <col min="10239" max="10242" width="9.140625" style="1"/>
    <col min="10243" max="10243" width="15.28515625" style="1" customWidth="1"/>
    <col min="10244" max="10244" width="9.28515625" style="1" bestFit="1" customWidth="1"/>
    <col min="10245" max="10245" width="9.140625" style="1"/>
    <col min="10246" max="10246" width="12.7109375" style="1" customWidth="1"/>
    <col min="10247" max="10485" width="9.140625" style="1"/>
    <col min="10486" max="10486" width="15.42578125" style="1" customWidth="1"/>
    <col min="10487" max="10487" width="14.42578125" style="1" customWidth="1"/>
    <col min="10488" max="10489" width="11" style="1" customWidth="1"/>
    <col min="10490" max="10490" width="15" style="1" customWidth="1"/>
    <col min="10491" max="10491" width="11" style="1" customWidth="1"/>
    <col min="10492" max="10492" width="12.7109375" style="1" customWidth="1"/>
    <col min="10493" max="10493" width="12.85546875" style="1" customWidth="1"/>
    <col min="10494" max="10494" width="13.42578125" style="1" customWidth="1"/>
    <col min="10495" max="10498" width="9.140625" style="1"/>
    <col min="10499" max="10499" width="15.28515625" style="1" customWidth="1"/>
    <col min="10500" max="10500" width="9.28515625" style="1" bestFit="1" customWidth="1"/>
    <col min="10501" max="10501" width="9.140625" style="1"/>
    <col min="10502" max="10502" width="12.7109375" style="1" customWidth="1"/>
    <col min="10503" max="10741" width="9.140625" style="1"/>
    <col min="10742" max="10742" width="15.42578125" style="1" customWidth="1"/>
    <col min="10743" max="10743" width="14.42578125" style="1" customWidth="1"/>
    <col min="10744" max="10745" width="11" style="1" customWidth="1"/>
    <col min="10746" max="10746" width="15" style="1" customWidth="1"/>
    <col min="10747" max="10747" width="11" style="1" customWidth="1"/>
    <col min="10748" max="10748" width="12.7109375" style="1" customWidth="1"/>
    <col min="10749" max="10749" width="12.85546875" style="1" customWidth="1"/>
    <col min="10750" max="10750" width="13.42578125" style="1" customWidth="1"/>
    <col min="10751" max="10754" width="9.140625" style="1"/>
    <col min="10755" max="10755" width="15.28515625" style="1" customWidth="1"/>
    <col min="10756" max="10756" width="9.28515625" style="1" bestFit="1" customWidth="1"/>
    <col min="10757" max="10757" width="9.140625" style="1"/>
    <col min="10758" max="10758" width="12.7109375" style="1" customWidth="1"/>
    <col min="10759" max="10997" width="9.140625" style="1"/>
    <col min="10998" max="10998" width="15.42578125" style="1" customWidth="1"/>
    <col min="10999" max="10999" width="14.42578125" style="1" customWidth="1"/>
    <col min="11000" max="11001" width="11" style="1" customWidth="1"/>
    <col min="11002" max="11002" width="15" style="1" customWidth="1"/>
    <col min="11003" max="11003" width="11" style="1" customWidth="1"/>
    <col min="11004" max="11004" width="12.7109375" style="1" customWidth="1"/>
    <col min="11005" max="11005" width="12.85546875" style="1" customWidth="1"/>
    <col min="11006" max="11006" width="13.42578125" style="1" customWidth="1"/>
    <col min="11007" max="11010" width="9.140625" style="1"/>
    <col min="11011" max="11011" width="15.28515625" style="1" customWidth="1"/>
    <col min="11012" max="11012" width="9.28515625" style="1" bestFit="1" customWidth="1"/>
    <col min="11013" max="11013" width="9.140625" style="1"/>
    <col min="11014" max="11014" width="12.7109375" style="1" customWidth="1"/>
    <col min="11015" max="11253" width="9.140625" style="1"/>
    <col min="11254" max="11254" width="15.42578125" style="1" customWidth="1"/>
    <col min="11255" max="11255" width="14.42578125" style="1" customWidth="1"/>
    <col min="11256" max="11257" width="11" style="1" customWidth="1"/>
    <col min="11258" max="11258" width="15" style="1" customWidth="1"/>
    <col min="11259" max="11259" width="11" style="1" customWidth="1"/>
    <col min="11260" max="11260" width="12.7109375" style="1" customWidth="1"/>
    <col min="11261" max="11261" width="12.85546875" style="1" customWidth="1"/>
    <col min="11262" max="11262" width="13.42578125" style="1" customWidth="1"/>
    <col min="11263" max="11266" width="9.140625" style="1"/>
    <col min="11267" max="11267" width="15.28515625" style="1" customWidth="1"/>
    <col min="11268" max="11268" width="9.28515625" style="1" bestFit="1" customWidth="1"/>
    <col min="11269" max="11269" width="9.140625" style="1"/>
    <col min="11270" max="11270" width="12.7109375" style="1" customWidth="1"/>
    <col min="11271" max="11509" width="9.140625" style="1"/>
    <col min="11510" max="11510" width="15.42578125" style="1" customWidth="1"/>
    <col min="11511" max="11511" width="14.42578125" style="1" customWidth="1"/>
    <col min="11512" max="11513" width="11" style="1" customWidth="1"/>
    <col min="11514" max="11514" width="15" style="1" customWidth="1"/>
    <col min="11515" max="11515" width="11" style="1" customWidth="1"/>
    <col min="11516" max="11516" width="12.7109375" style="1" customWidth="1"/>
    <col min="11517" max="11517" width="12.85546875" style="1" customWidth="1"/>
    <col min="11518" max="11518" width="13.42578125" style="1" customWidth="1"/>
    <col min="11519" max="11522" width="9.140625" style="1"/>
    <col min="11523" max="11523" width="15.28515625" style="1" customWidth="1"/>
    <col min="11524" max="11524" width="9.28515625" style="1" bestFit="1" customWidth="1"/>
    <col min="11525" max="11525" width="9.140625" style="1"/>
    <col min="11526" max="11526" width="12.7109375" style="1" customWidth="1"/>
    <col min="11527" max="11765" width="9.140625" style="1"/>
    <col min="11766" max="11766" width="15.42578125" style="1" customWidth="1"/>
    <col min="11767" max="11767" width="14.42578125" style="1" customWidth="1"/>
    <col min="11768" max="11769" width="11" style="1" customWidth="1"/>
    <col min="11770" max="11770" width="15" style="1" customWidth="1"/>
    <col min="11771" max="11771" width="11" style="1" customWidth="1"/>
    <col min="11772" max="11772" width="12.7109375" style="1" customWidth="1"/>
    <col min="11773" max="11773" width="12.85546875" style="1" customWidth="1"/>
    <col min="11774" max="11774" width="13.42578125" style="1" customWidth="1"/>
    <col min="11775" max="11778" width="9.140625" style="1"/>
    <col min="11779" max="11779" width="15.28515625" style="1" customWidth="1"/>
    <col min="11780" max="11780" width="9.28515625" style="1" bestFit="1" customWidth="1"/>
    <col min="11781" max="11781" width="9.140625" style="1"/>
    <col min="11782" max="11782" width="12.7109375" style="1" customWidth="1"/>
    <col min="11783" max="12021" width="9.140625" style="1"/>
    <col min="12022" max="12022" width="15.42578125" style="1" customWidth="1"/>
    <col min="12023" max="12023" width="14.42578125" style="1" customWidth="1"/>
    <col min="12024" max="12025" width="11" style="1" customWidth="1"/>
    <col min="12026" max="12026" width="15" style="1" customWidth="1"/>
    <col min="12027" max="12027" width="11" style="1" customWidth="1"/>
    <col min="12028" max="12028" width="12.7109375" style="1" customWidth="1"/>
    <col min="12029" max="12029" width="12.85546875" style="1" customWidth="1"/>
    <col min="12030" max="12030" width="13.42578125" style="1" customWidth="1"/>
    <col min="12031" max="12034" width="9.140625" style="1"/>
    <col min="12035" max="12035" width="15.28515625" style="1" customWidth="1"/>
    <col min="12036" max="12036" width="9.28515625" style="1" bestFit="1" customWidth="1"/>
    <col min="12037" max="12037" width="9.140625" style="1"/>
    <col min="12038" max="12038" width="12.7109375" style="1" customWidth="1"/>
    <col min="12039" max="12277" width="9.140625" style="1"/>
    <col min="12278" max="12278" width="15.42578125" style="1" customWidth="1"/>
    <col min="12279" max="12279" width="14.42578125" style="1" customWidth="1"/>
    <col min="12280" max="12281" width="11" style="1" customWidth="1"/>
    <col min="12282" max="12282" width="15" style="1" customWidth="1"/>
    <col min="12283" max="12283" width="11" style="1" customWidth="1"/>
    <col min="12284" max="12284" width="12.7109375" style="1" customWidth="1"/>
    <col min="12285" max="12285" width="12.85546875" style="1" customWidth="1"/>
    <col min="12286" max="12286" width="13.42578125" style="1" customWidth="1"/>
    <col min="12287" max="12290" width="9.140625" style="1"/>
    <col min="12291" max="12291" width="15.28515625" style="1" customWidth="1"/>
    <col min="12292" max="12292" width="9.28515625" style="1" bestFit="1" customWidth="1"/>
    <col min="12293" max="12293" width="9.140625" style="1"/>
    <col min="12294" max="12294" width="12.7109375" style="1" customWidth="1"/>
    <col min="12295" max="12533" width="9.140625" style="1"/>
    <col min="12534" max="12534" width="15.42578125" style="1" customWidth="1"/>
    <col min="12535" max="12535" width="14.42578125" style="1" customWidth="1"/>
    <col min="12536" max="12537" width="11" style="1" customWidth="1"/>
    <col min="12538" max="12538" width="15" style="1" customWidth="1"/>
    <col min="12539" max="12539" width="11" style="1" customWidth="1"/>
    <col min="12540" max="12540" width="12.7109375" style="1" customWidth="1"/>
    <col min="12541" max="12541" width="12.85546875" style="1" customWidth="1"/>
    <col min="12542" max="12542" width="13.42578125" style="1" customWidth="1"/>
    <col min="12543" max="12546" width="9.140625" style="1"/>
    <col min="12547" max="12547" width="15.28515625" style="1" customWidth="1"/>
    <col min="12548" max="12548" width="9.28515625" style="1" bestFit="1" customWidth="1"/>
    <col min="12549" max="12549" width="9.140625" style="1"/>
    <col min="12550" max="12550" width="12.7109375" style="1" customWidth="1"/>
    <col min="12551" max="12789" width="9.140625" style="1"/>
    <col min="12790" max="12790" width="15.42578125" style="1" customWidth="1"/>
    <col min="12791" max="12791" width="14.42578125" style="1" customWidth="1"/>
    <col min="12792" max="12793" width="11" style="1" customWidth="1"/>
    <col min="12794" max="12794" width="15" style="1" customWidth="1"/>
    <col min="12795" max="12795" width="11" style="1" customWidth="1"/>
    <col min="12796" max="12796" width="12.7109375" style="1" customWidth="1"/>
    <col min="12797" max="12797" width="12.85546875" style="1" customWidth="1"/>
    <col min="12798" max="12798" width="13.42578125" style="1" customWidth="1"/>
    <col min="12799" max="12802" width="9.140625" style="1"/>
    <col min="12803" max="12803" width="15.28515625" style="1" customWidth="1"/>
    <col min="12804" max="12804" width="9.28515625" style="1" bestFit="1" customWidth="1"/>
    <col min="12805" max="12805" width="9.140625" style="1"/>
    <col min="12806" max="12806" width="12.7109375" style="1" customWidth="1"/>
    <col min="12807" max="13045" width="9.140625" style="1"/>
    <col min="13046" max="13046" width="15.42578125" style="1" customWidth="1"/>
    <col min="13047" max="13047" width="14.42578125" style="1" customWidth="1"/>
    <col min="13048" max="13049" width="11" style="1" customWidth="1"/>
    <col min="13050" max="13050" width="15" style="1" customWidth="1"/>
    <col min="13051" max="13051" width="11" style="1" customWidth="1"/>
    <col min="13052" max="13052" width="12.7109375" style="1" customWidth="1"/>
    <col min="13053" max="13053" width="12.85546875" style="1" customWidth="1"/>
    <col min="13054" max="13054" width="13.42578125" style="1" customWidth="1"/>
    <col min="13055" max="13058" width="9.140625" style="1"/>
    <col min="13059" max="13059" width="15.28515625" style="1" customWidth="1"/>
    <col min="13060" max="13060" width="9.28515625" style="1" bestFit="1" customWidth="1"/>
    <col min="13061" max="13061" width="9.140625" style="1"/>
    <col min="13062" max="13062" width="12.7109375" style="1" customWidth="1"/>
    <col min="13063" max="13301" width="9.140625" style="1"/>
    <col min="13302" max="13302" width="15.42578125" style="1" customWidth="1"/>
    <col min="13303" max="13303" width="14.42578125" style="1" customWidth="1"/>
    <col min="13304" max="13305" width="11" style="1" customWidth="1"/>
    <col min="13306" max="13306" width="15" style="1" customWidth="1"/>
    <col min="13307" max="13307" width="11" style="1" customWidth="1"/>
    <col min="13308" max="13308" width="12.7109375" style="1" customWidth="1"/>
    <col min="13309" max="13309" width="12.85546875" style="1" customWidth="1"/>
    <col min="13310" max="13310" width="13.42578125" style="1" customWidth="1"/>
    <col min="13311" max="13314" width="9.140625" style="1"/>
    <col min="13315" max="13315" width="15.28515625" style="1" customWidth="1"/>
    <col min="13316" max="13316" width="9.28515625" style="1" bestFit="1" customWidth="1"/>
    <col min="13317" max="13317" width="9.140625" style="1"/>
    <col min="13318" max="13318" width="12.7109375" style="1" customWidth="1"/>
    <col min="13319" max="13557" width="9.140625" style="1"/>
    <col min="13558" max="13558" width="15.42578125" style="1" customWidth="1"/>
    <col min="13559" max="13559" width="14.42578125" style="1" customWidth="1"/>
    <col min="13560" max="13561" width="11" style="1" customWidth="1"/>
    <col min="13562" max="13562" width="15" style="1" customWidth="1"/>
    <col min="13563" max="13563" width="11" style="1" customWidth="1"/>
    <col min="13564" max="13564" width="12.7109375" style="1" customWidth="1"/>
    <col min="13565" max="13565" width="12.85546875" style="1" customWidth="1"/>
    <col min="13566" max="13566" width="13.42578125" style="1" customWidth="1"/>
    <col min="13567" max="13570" width="9.140625" style="1"/>
    <col min="13571" max="13571" width="15.28515625" style="1" customWidth="1"/>
    <col min="13572" max="13572" width="9.28515625" style="1" bestFit="1" customWidth="1"/>
    <col min="13573" max="13573" width="9.140625" style="1"/>
    <col min="13574" max="13574" width="12.7109375" style="1" customWidth="1"/>
    <col min="13575" max="13813" width="9.140625" style="1"/>
    <col min="13814" max="13814" width="15.42578125" style="1" customWidth="1"/>
    <col min="13815" max="13815" width="14.42578125" style="1" customWidth="1"/>
    <col min="13816" max="13817" width="11" style="1" customWidth="1"/>
    <col min="13818" max="13818" width="15" style="1" customWidth="1"/>
    <col min="13819" max="13819" width="11" style="1" customWidth="1"/>
    <col min="13820" max="13820" width="12.7109375" style="1" customWidth="1"/>
    <col min="13821" max="13821" width="12.85546875" style="1" customWidth="1"/>
    <col min="13822" max="13822" width="13.42578125" style="1" customWidth="1"/>
    <col min="13823" max="13826" width="9.140625" style="1"/>
    <col min="13827" max="13827" width="15.28515625" style="1" customWidth="1"/>
    <col min="13828" max="13828" width="9.28515625" style="1" bestFit="1" customWidth="1"/>
    <col min="13829" max="13829" width="9.140625" style="1"/>
    <col min="13830" max="13830" width="12.7109375" style="1" customWidth="1"/>
    <col min="13831" max="14069" width="9.140625" style="1"/>
    <col min="14070" max="14070" width="15.42578125" style="1" customWidth="1"/>
    <col min="14071" max="14071" width="14.42578125" style="1" customWidth="1"/>
    <col min="14072" max="14073" width="11" style="1" customWidth="1"/>
    <col min="14074" max="14074" width="15" style="1" customWidth="1"/>
    <col min="14075" max="14075" width="11" style="1" customWidth="1"/>
    <col min="14076" max="14076" width="12.7109375" style="1" customWidth="1"/>
    <col min="14077" max="14077" width="12.85546875" style="1" customWidth="1"/>
    <col min="14078" max="14078" width="13.42578125" style="1" customWidth="1"/>
    <col min="14079" max="14082" width="9.140625" style="1"/>
    <col min="14083" max="14083" width="15.28515625" style="1" customWidth="1"/>
    <col min="14084" max="14084" width="9.28515625" style="1" bestFit="1" customWidth="1"/>
    <col min="14085" max="14085" width="9.140625" style="1"/>
    <col min="14086" max="14086" width="12.7109375" style="1" customWidth="1"/>
    <col min="14087" max="14325" width="9.140625" style="1"/>
    <col min="14326" max="14326" width="15.42578125" style="1" customWidth="1"/>
    <col min="14327" max="14327" width="14.42578125" style="1" customWidth="1"/>
    <col min="14328" max="14329" width="11" style="1" customWidth="1"/>
    <col min="14330" max="14330" width="15" style="1" customWidth="1"/>
    <col min="14331" max="14331" width="11" style="1" customWidth="1"/>
    <col min="14332" max="14332" width="12.7109375" style="1" customWidth="1"/>
    <col min="14333" max="14333" width="12.85546875" style="1" customWidth="1"/>
    <col min="14334" max="14334" width="13.42578125" style="1" customWidth="1"/>
    <col min="14335" max="14338" width="9.140625" style="1"/>
    <col min="14339" max="14339" width="15.28515625" style="1" customWidth="1"/>
    <col min="14340" max="14340" width="9.28515625" style="1" bestFit="1" customWidth="1"/>
    <col min="14341" max="14341" width="9.140625" style="1"/>
    <col min="14342" max="14342" width="12.7109375" style="1" customWidth="1"/>
    <col min="14343" max="14581" width="9.140625" style="1"/>
    <col min="14582" max="14582" width="15.42578125" style="1" customWidth="1"/>
    <col min="14583" max="14583" width="14.42578125" style="1" customWidth="1"/>
    <col min="14584" max="14585" width="11" style="1" customWidth="1"/>
    <col min="14586" max="14586" width="15" style="1" customWidth="1"/>
    <col min="14587" max="14587" width="11" style="1" customWidth="1"/>
    <col min="14588" max="14588" width="12.7109375" style="1" customWidth="1"/>
    <col min="14589" max="14589" width="12.85546875" style="1" customWidth="1"/>
    <col min="14590" max="14590" width="13.42578125" style="1" customWidth="1"/>
    <col min="14591" max="14594" width="9.140625" style="1"/>
    <col min="14595" max="14595" width="15.28515625" style="1" customWidth="1"/>
    <col min="14596" max="14596" width="9.28515625" style="1" bestFit="1" customWidth="1"/>
    <col min="14597" max="14597" width="9.140625" style="1"/>
    <col min="14598" max="14598" width="12.7109375" style="1" customWidth="1"/>
    <col min="14599" max="14837" width="9.140625" style="1"/>
    <col min="14838" max="14838" width="15.42578125" style="1" customWidth="1"/>
    <col min="14839" max="14839" width="14.42578125" style="1" customWidth="1"/>
    <col min="14840" max="14841" width="11" style="1" customWidth="1"/>
    <col min="14842" max="14842" width="15" style="1" customWidth="1"/>
    <col min="14843" max="14843" width="11" style="1" customWidth="1"/>
    <col min="14844" max="14844" width="12.7109375" style="1" customWidth="1"/>
    <col min="14845" max="14845" width="12.85546875" style="1" customWidth="1"/>
    <col min="14846" max="14846" width="13.42578125" style="1" customWidth="1"/>
    <col min="14847" max="14850" width="9.140625" style="1"/>
    <col min="14851" max="14851" width="15.28515625" style="1" customWidth="1"/>
    <col min="14852" max="14852" width="9.28515625" style="1" bestFit="1" customWidth="1"/>
    <col min="14853" max="14853" width="9.140625" style="1"/>
    <col min="14854" max="14854" width="12.7109375" style="1" customWidth="1"/>
    <col min="14855" max="15093" width="9.140625" style="1"/>
    <col min="15094" max="15094" width="15.42578125" style="1" customWidth="1"/>
    <col min="15095" max="15095" width="14.42578125" style="1" customWidth="1"/>
    <col min="15096" max="15097" width="11" style="1" customWidth="1"/>
    <col min="15098" max="15098" width="15" style="1" customWidth="1"/>
    <col min="15099" max="15099" width="11" style="1" customWidth="1"/>
    <col min="15100" max="15100" width="12.7109375" style="1" customWidth="1"/>
    <col min="15101" max="15101" width="12.85546875" style="1" customWidth="1"/>
    <col min="15102" max="15102" width="13.42578125" style="1" customWidth="1"/>
    <col min="15103" max="15106" width="9.140625" style="1"/>
    <col min="15107" max="15107" width="15.28515625" style="1" customWidth="1"/>
    <col min="15108" max="15108" width="9.28515625" style="1" bestFit="1" customWidth="1"/>
    <col min="15109" max="15109" width="9.140625" style="1"/>
    <col min="15110" max="15110" width="12.7109375" style="1" customWidth="1"/>
    <col min="15111" max="15349" width="9.140625" style="1"/>
    <col min="15350" max="15350" width="15.42578125" style="1" customWidth="1"/>
    <col min="15351" max="15351" width="14.42578125" style="1" customWidth="1"/>
    <col min="15352" max="15353" width="11" style="1" customWidth="1"/>
    <col min="15354" max="15354" width="15" style="1" customWidth="1"/>
    <col min="15355" max="15355" width="11" style="1" customWidth="1"/>
    <col min="15356" max="15356" width="12.7109375" style="1" customWidth="1"/>
    <col min="15357" max="15357" width="12.85546875" style="1" customWidth="1"/>
    <col min="15358" max="15358" width="13.42578125" style="1" customWidth="1"/>
    <col min="15359" max="15362" width="9.140625" style="1"/>
    <col min="15363" max="15363" width="15.28515625" style="1" customWidth="1"/>
    <col min="15364" max="15364" width="9.28515625" style="1" bestFit="1" customWidth="1"/>
    <col min="15365" max="15365" width="9.140625" style="1"/>
    <col min="15366" max="15366" width="12.7109375" style="1" customWidth="1"/>
    <col min="15367" max="15605" width="9.140625" style="1"/>
    <col min="15606" max="15606" width="15.42578125" style="1" customWidth="1"/>
    <col min="15607" max="15607" width="14.42578125" style="1" customWidth="1"/>
    <col min="15608" max="15609" width="11" style="1" customWidth="1"/>
    <col min="15610" max="15610" width="15" style="1" customWidth="1"/>
    <col min="15611" max="15611" width="11" style="1" customWidth="1"/>
    <col min="15612" max="15612" width="12.7109375" style="1" customWidth="1"/>
    <col min="15613" max="15613" width="12.85546875" style="1" customWidth="1"/>
    <col min="15614" max="15614" width="13.42578125" style="1" customWidth="1"/>
    <col min="15615" max="15618" width="9.140625" style="1"/>
    <col min="15619" max="15619" width="15.28515625" style="1" customWidth="1"/>
    <col min="15620" max="15620" width="9.28515625" style="1" bestFit="1" customWidth="1"/>
    <col min="15621" max="15621" width="9.140625" style="1"/>
    <col min="15622" max="15622" width="12.7109375" style="1" customWidth="1"/>
    <col min="15623" max="15861" width="9.140625" style="1"/>
    <col min="15862" max="15862" width="15.42578125" style="1" customWidth="1"/>
    <col min="15863" max="15863" width="14.42578125" style="1" customWidth="1"/>
    <col min="15864" max="15865" width="11" style="1" customWidth="1"/>
    <col min="15866" max="15866" width="15" style="1" customWidth="1"/>
    <col min="15867" max="15867" width="11" style="1" customWidth="1"/>
    <col min="15868" max="15868" width="12.7109375" style="1" customWidth="1"/>
    <col min="15869" max="15869" width="12.85546875" style="1" customWidth="1"/>
    <col min="15870" max="15870" width="13.42578125" style="1" customWidth="1"/>
    <col min="15871" max="15874" width="9.140625" style="1"/>
    <col min="15875" max="15875" width="15.28515625" style="1" customWidth="1"/>
    <col min="15876" max="15876" width="9.28515625" style="1" bestFit="1" customWidth="1"/>
    <col min="15877" max="15877" width="9.140625" style="1"/>
    <col min="15878" max="15878" width="12.7109375" style="1" customWidth="1"/>
    <col min="15879" max="16117" width="9.140625" style="1"/>
    <col min="16118" max="16118" width="15.42578125" style="1" customWidth="1"/>
    <col min="16119" max="16119" width="14.42578125" style="1" customWidth="1"/>
    <col min="16120" max="16121" width="11" style="1" customWidth="1"/>
    <col min="16122" max="16122" width="15" style="1" customWidth="1"/>
    <col min="16123" max="16123" width="11" style="1" customWidth="1"/>
    <col min="16124" max="16124" width="12.7109375" style="1" customWidth="1"/>
    <col min="16125" max="16125" width="12.85546875" style="1" customWidth="1"/>
    <col min="16126" max="16126" width="13.42578125" style="1" customWidth="1"/>
    <col min="16127" max="16130" width="9.140625" style="1"/>
    <col min="16131" max="16131" width="15.28515625" style="1" customWidth="1"/>
    <col min="16132" max="16132" width="9.28515625" style="1" bestFit="1" customWidth="1"/>
    <col min="16133" max="16133" width="9.140625" style="1"/>
    <col min="16134" max="16134" width="12.7109375" style="1" customWidth="1"/>
    <col min="16135" max="16384" width="9.140625" style="1"/>
  </cols>
  <sheetData>
    <row r="1" spans="1:16" ht="15.75">
      <c r="D1" s="2" t="s">
        <v>8</v>
      </c>
      <c r="E1" s="3"/>
      <c r="F1" s="3"/>
      <c r="G1" s="3"/>
      <c r="H1" s="3"/>
      <c r="I1" s="3"/>
      <c r="J1" s="3"/>
    </row>
    <row r="2" spans="1:16">
      <c r="B2" s="4" t="s">
        <v>9</v>
      </c>
      <c r="C2" s="5">
        <f>COUNT(B13:B73)</f>
        <v>16</v>
      </c>
      <c r="D2" s="6" t="s">
        <v>0</v>
      </c>
      <c r="E2" s="6" t="s">
        <v>1</v>
      </c>
      <c r="F2" s="6" t="s">
        <v>2</v>
      </c>
      <c r="G2" s="6" t="s">
        <v>3</v>
      </c>
      <c r="H2" s="6" t="s">
        <v>4</v>
      </c>
      <c r="I2" s="6" t="s">
        <v>5</v>
      </c>
      <c r="J2" s="6" t="s">
        <v>10</v>
      </c>
      <c r="K2" s="6" t="s">
        <v>6</v>
      </c>
      <c r="L2" s="7" t="s">
        <v>7</v>
      </c>
    </row>
    <row r="3" spans="1:16">
      <c r="B3" s="4" t="s">
        <v>11</v>
      </c>
      <c r="C3" s="5">
        <f>COUNT(B13:H13)</f>
        <v>2</v>
      </c>
      <c r="D3" s="8" t="s">
        <v>12</v>
      </c>
      <c r="E3" s="9">
        <f>C3-1</f>
        <v>1</v>
      </c>
      <c r="F3" s="9">
        <f>(SUMSQ(B74:H74)/C2)-C6</f>
        <v>1.2012500000000159</v>
      </c>
      <c r="G3" s="9">
        <f>F3/E3</f>
        <v>1.2012500000000159</v>
      </c>
      <c r="H3" s="9">
        <f>G3/G5</f>
        <v>3.9525637510283165</v>
      </c>
      <c r="I3" s="10">
        <f>FINV(0.05,E3,E$5)</f>
        <v>4.5430771231332319</v>
      </c>
      <c r="J3" s="11" t="str">
        <f>IF(H3&gt;K3,"**",IF(H3&gt;I3,"*","NS"))</f>
        <v>NS</v>
      </c>
      <c r="K3" s="10">
        <f>FINV(0.01,E3,E$5)</f>
        <v>8.6831168138650661</v>
      </c>
      <c r="L3" s="1">
        <f>FDIST(H3,E3,E$5)</f>
        <v>6.5367677556937384E-2</v>
      </c>
    </row>
    <row r="4" spans="1:16">
      <c r="B4" s="4" t="s">
        <v>13</v>
      </c>
      <c r="C4" s="12">
        <f>I74</f>
        <v>104.2</v>
      </c>
      <c r="D4" s="8" t="s">
        <v>14</v>
      </c>
      <c r="E4" s="9">
        <f>C2-1</f>
        <v>15</v>
      </c>
      <c r="F4" s="9">
        <f>(SUMSQ(I13:I73)/C3)-C6</f>
        <v>26.35874999999993</v>
      </c>
      <c r="G4" s="9">
        <f>F4/E4</f>
        <v>1.7572499999999953</v>
      </c>
      <c r="H4" s="9">
        <f>G4/G5</f>
        <v>5.7820126131066791</v>
      </c>
      <c r="I4" s="10">
        <f>FINV(0.05,E4,E$5)</f>
        <v>2.4034470720141474</v>
      </c>
      <c r="J4" s="11" t="str">
        <f>IF(H4&gt;K4,"**",IF(H4&gt;I4,"*","NS"))</f>
        <v>**</v>
      </c>
      <c r="K4" s="10">
        <f>FINV(0.01,E4,E$5)</f>
        <v>3.522193676841229</v>
      </c>
      <c r="L4" s="13">
        <f>FDIST(H4,E4,E$5)</f>
        <v>7.8516642301733634E-4</v>
      </c>
    </row>
    <row r="5" spans="1:16">
      <c r="B5" s="4" t="s">
        <v>15</v>
      </c>
      <c r="C5" s="12">
        <f>I74/(C2*C3)</f>
        <v>3.2562500000000001</v>
      </c>
      <c r="D5" s="8" t="s">
        <v>16</v>
      </c>
      <c r="E5" s="9">
        <f>E4*E3</f>
        <v>15</v>
      </c>
      <c r="F5" s="9">
        <f>F6-F4-F3</f>
        <v>4.558749999999975</v>
      </c>
      <c r="G5" s="10">
        <f>F5/E5</f>
        <v>0.303916666666665</v>
      </c>
      <c r="H5" s="9"/>
      <c r="I5" s="9"/>
      <c r="J5" s="11"/>
    </row>
    <row r="6" spans="1:16">
      <c r="B6" s="4" t="s">
        <v>17</v>
      </c>
      <c r="C6" s="12">
        <f>POWER(I74,2)/(C2*C3)</f>
        <v>339.30125000000004</v>
      </c>
      <c r="D6" s="6" t="s">
        <v>18</v>
      </c>
      <c r="E6" s="14">
        <f>C2*C3-1</f>
        <v>31</v>
      </c>
      <c r="F6" s="14">
        <f>SUMSQ(B13:H73)-C6</f>
        <v>32.11874999999992</v>
      </c>
      <c r="G6" s="14"/>
      <c r="H6" s="14"/>
      <c r="I6" s="14"/>
      <c r="J6" s="11"/>
    </row>
    <row r="7" spans="1:16" s="15" customFormat="1">
      <c r="C7" s="16"/>
      <c r="D7" s="17" t="s">
        <v>19</v>
      </c>
      <c r="E7" s="18"/>
      <c r="F7" s="18">
        <f>SQRT(G5)</f>
        <v>0.55128637446128215</v>
      </c>
      <c r="G7" s="19"/>
      <c r="H7" s="19"/>
      <c r="I7" s="19"/>
    </row>
    <row r="8" spans="1:16">
      <c r="D8" s="52" t="s">
        <v>20</v>
      </c>
      <c r="E8" s="52"/>
      <c r="F8" s="20">
        <f>SQRT((G5)/C3)</f>
        <v>0.38981833375731895</v>
      </c>
      <c r="I8" s="21"/>
    </row>
    <row r="9" spans="1:16">
      <c r="D9" s="52" t="s">
        <v>21</v>
      </c>
      <c r="E9" s="52"/>
      <c r="F9" s="20">
        <f>TINV(0.05,E5)*F8*SQRT(2)</f>
        <v>1.1750390868699792</v>
      </c>
      <c r="G9" s="1" t="s">
        <v>22</v>
      </c>
      <c r="H9" s="20">
        <f>TINV(0.01,E5)*F8*SQRT(2)</f>
        <v>1.6244826617563957</v>
      </c>
    </row>
    <row r="10" spans="1:16">
      <c r="D10" s="52" t="s">
        <v>23</v>
      </c>
      <c r="E10" s="52"/>
      <c r="F10" s="20">
        <f>SQRT(G5)/C5*100</f>
        <v>16.930099791517303</v>
      </c>
    </row>
    <row r="11" spans="1:16">
      <c r="D11" s="11"/>
      <c r="E11" s="22"/>
      <c r="O11" s="23" t="s">
        <v>15</v>
      </c>
      <c r="P11" s="24">
        <f>C5</f>
        <v>3.2562500000000001</v>
      </c>
    </row>
    <row r="12" spans="1:16">
      <c r="A12" s="25" t="s">
        <v>14</v>
      </c>
      <c r="B12" s="25" t="s">
        <v>24</v>
      </c>
      <c r="C12" s="25" t="s">
        <v>25</v>
      </c>
      <c r="D12" s="25" t="s">
        <v>26</v>
      </c>
      <c r="E12" s="25">
        <v>4</v>
      </c>
      <c r="F12" s="25">
        <v>5</v>
      </c>
      <c r="G12" s="25">
        <v>6</v>
      </c>
      <c r="H12" s="25">
        <v>8</v>
      </c>
      <c r="I12" s="25" t="s">
        <v>27</v>
      </c>
      <c r="J12" s="25" t="s">
        <v>15</v>
      </c>
      <c r="K12" s="25" t="s">
        <v>28</v>
      </c>
      <c r="O12" s="26" t="s">
        <v>19</v>
      </c>
      <c r="P12" s="27">
        <f>SQRT(G5)</f>
        <v>0.55128637446128215</v>
      </c>
    </row>
    <row r="13" spans="1:16" ht="15">
      <c r="A13" s="28">
        <v>1</v>
      </c>
      <c r="B13" s="39">
        <v>3.8</v>
      </c>
      <c r="C13" s="39">
        <v>5</v>
      </c>
      <c r="D13" s="37"/>
      <c r="E13" s="29"/>
      <c r="F13" s="29"/>
      <c r="G13" s="29"/>
      <c r="H13" s="29"/>
      <c r="I13" s="30">
        <f t="shared" ref="I13:I44" si="0">SUM(B13:H13)</f>
        <v>8.8000000000000007</v>
      </c>
      <c r="J13" s="31">
        <f t="shared" ref="J13:J73" si="1">AVERAGE(B13:H13)</f>
        <v>4.4000000000000004</v>
      </c>
      <c r="K13" s="31">
        <f t="shared" ref="K13:K73" si="2">STDEV(B13:D13)/SQRT(C$3)</f>
        <v>0.59999999999999654</v>
      </c>
      <c r="O13" s="26" t="s">
        <v>29</v>
      </c>
      <c r="P13" s="27">
        <f>F7/C5*100</f>
        <v>16.930099791517303</v>
      </c>
    </row>
    <row r="14" spans="1:16" ht="15">
      <c r="A14" s="28">
        <v>2</v>
      </c>
      <c r="B14" s="39">
        <v>1.8</v>
      </c>
      <c r="C14" s="39">
        <v>3.1</v>
      </c>
      <c r="D14" s="37"/>
      <c r="E14" s="29"/>
      <c r="F14" s="29"/>
      <c r="G14" s="29"/>
      <c r="H14" s="29"/>
      <c r="I14" s="30">
        <f t="shared" si="0"/>
        <v>4.9000000000000004</v>
      </c>
      <c r="J14" s="31">
        <f t="shared" si="1"/>
        <v>2.4500000000000002</v>
      </c>
      <c r="K14" s="31">
        <f t="shared" si="2"/>
        <v>0.64999999999999958</v>
      </c>
      <c r="O14" s="26" t="s">
        <v>30</v>
      </c>
      <c r="P14" s="27">
        <f>F7/SQRT(C3)</f>
        <v>0.38981833375731889</v>
      </c>
    </row>
    <row r="15" spans="1:16" ht="15">
      <c r="A15" s="28">
        <v>3</v>
      </c>
      <c r="B15" s="39">
        <v>1.6</v>
      </c>
      <c r="C15" s="39">
        <v>2.2000000000000002</v>
      </c>
      <c r="D15" s="37"/>
      <c r="E15" s="29"/>
      <c r="F15" s="29"/>
      <c r="G15" s="29"/>
      <c r="H15" s="29"/>
      <c r="I15" s="30">
        <f t="shared" si="0"/>
        <v>3.8000000000000003</v>
      </c>
      <c r="J15" s="31">
        <f t="shared" si="1"/>
        <v>1.9000000000000001</v>
      </c>
      <c r="K15" s="31">
        <f t="shared" si="2"/>
        <v>0.30000000000000049</v>
      </c>
      <c r="O15" s="26" t="s">
        <v>31</v>
      </c>
      <c r="P15" s="27">
        <f>F8*SQRT(2)</f>
        <v>0.55128637446128215</v>
      </c>
    </row>
    <row r="16" spans="1:16" ht="15">
      <c r="A16" s="28">
        <v>4</v>
      </c>
      <c r="B16" s="39">
        <v>2.5</v>
      </c>
      <c r="C16" s="39">
        <v>2.2999999999999998</v>
      </c>
      <c r="D16" s="37"/>
      <c r="E16" s="29"/>
      <c r="F16" s="29"/>
      <c r="G16" s="29"/>
      <c r="H16" s="29"/>
      <c r="I16" s="30">
        <f t="shared" si="0"/>
        <v>4.8</v>
      </c>
      <c r="J16" s="31">
        <f t="shared" si="1"/>
        <v>2.4</v>
      </c>
      <c r="K16" s="31">
        <f t="shared" si="2"/>
        <v>9.9999999999998937E-2</v>
      </c>
      <c r="O16" s="26" t="s">
        <v>32</v>
      </c>
      <c r="P16" s="27">
        <f>TINV(0.05,E5)*F8*SQRT(2)</f>
        <v>1.1750390868699792</v>
      </c>
    </row>
    <row r="17" spans="1:16" ht="15">
      <c r="A17" s="28">
        <v>5</v>
      </c>
      <c r="B17" s="39">
        <v>2.2999999999999998</v>
      </c>
      <c r="C17" s="39">
        <v>3.3</v>
      </c>
      <c r="D17" s="37"/>
      <c r="E17" s="29"/>
      <c r="F17" s="29"/>
      <c r="G17" s="29"/>
      <c r="H17" s="29"/>
      <c r="I17" s="30">
        <f t="shared" si="0"/>
        <v>5.6</v>
      </c>
      <c r="J17" s="31">
        <f t="shared" si="1"/>
        <v>2.8</v>
      </c>
      <c r="K17" s="31">
        <f t="shared" si="2"/>
        <v>0.50000000000000089</v>
      </c>
      <c r="O17" s="26" t="s">
        <v>33</v>
      </c>
      <c r="P17" s="27">
        <f>TINV(0.01,E5)*F8*SQRT(2)</f>
        <v>1.6244826617563957</v>
      </c>
    </row>
    <row r="18" spans="1:16" ht="15">
      <c r="A18" s="28">
        <v>6</v>
      </c>
      <c r="B18" s="39">
        <v>3.5</v>
      </c>
      <c r="C18" s="39">
        <v>3</v>
      </c>
      <c r="D18" s="37"/>
      <c r="E18" s="29"/>
      <c r="F18" s="29"/>
      <c r="G18" s="29"/>
      <c r="H18" s="29"/>
      <c r="I18" s="30">
        <f t="shared" si="0"/>
        <v>6.5</v>
      </c>
      <c r="J18" s="31">
        <f t="shared" si="1"/>
        <v>3.25</v>
      </c>
      <c r="K18" s="31">
        <f t="shared" si="2"/>
        <v>0.25</v>
      </c>
      <c r="O18" s="26" t="s">
        <v>34</v>
      </c>
      <c r="P18" s="27">
        <f>(G4-G5)/C3</f>
        <v>0.72666666666666513</v>
      </c>
    </row>
    <row r="19" spans="1:16" ht="15">
      <c r="A19" s="28">
        <v>7</v>
      </c>
      <c r="B19" s="39">
        <v>3.5</v>
      </c>
      <c r="C19" s="39">
        <v>4.5</v>
      </c>
      <c r="D19" s="37"/>
      <c r="E19" s="29"/>
      <c r="F19" s="29"/>
      <c r="G19" s="29"/>
      <c r="H19" s="29"/>
      <c r="I19" s="30">
        <f t="shared" si="0"/>
        <v>8</v>
      </c>
      <c r="J19" s="31">
        <f t="shared" si="1"/>
        <v>4</v>
      </c>
      <c r="K19" s="31">
        <f t="shared" si="2"/>
        <v>0.5</v>
      </c>
      <c r="O19" s="26" t="s">
        <v>35</v>
      </c>
      <c r="P19" s="27">
        <f>P18+G5</f>
        <v>1.0305833333333301</v>
      </c>
    </row>
    <row r="20" spans="1:16" ht="15">
      <c r="A20" s="28">
        <v>8</v>
      </c>
      <c r="B20" s="39">
        <v>3.3</v>
      </c>
      <c r="C20" s="39">
        <v>4.7</v>
      </c>
      <c r="D20" s="37"/>
      <c r="E20" s="29"/>
      <c r="F20" s="29"/>
      <c r="G20" s="29"/>
      <c r="H20" s="29"/>
      <c r="I20" s="30">
        <f t="shared" si="0"/>
        <v>8</v>
      </c>
      <c r="J20" s="31">
        <f t="shared" si="1"/>
        <v>4</v>
      </c>
      <c r="K20" s="31">
        <f t="shared" si="2"/>
        <v>0.7000000000000014</v>
      </c>
      <c r="O20" s="26" t="s">
        <v>36</v>
      </c>
      <c r="P20" s="27">
        <f>SQRT(P18)</f>
        <v>0.85244745683629386</v>
      </c>
    </row>
    <row r="21" spans="1:16" ht="15">
      <c r="A21" s="28">
        <v>9</v>
      </c>
      <c r="B21" s="39">
        <v>5</v>
      </c>
      <c r="C21" s="39">
        <v>5</v>
      </c>
      <c r="D21" s="37"/>
      <c r="E21" s="29"/>
      <c r="F21" s="29"/>
      <c r="G21" s="29"/>
      <c r="H21" s="29"/>
      <c r="I21" s="30">
        <f t="shared" si="0"/>
        <v>10</v>
      </c>
      <c r="J21" s="31">
        <f t="shared" si="1"/>
        <v>5</v>
      </c>
      <c r="K21" s="31">
        <f t="shared" si="2"/>
        <v>0</v>
      </c>
      <c r="O21" s="26" t="s">
        <v>37</v>
      </c>
      <c r="P21" s="27">
        <f>SQRT(P19)</f>
        <v>1.0151765035368627</v>
      </c>
    </row>
    <row r="22" spans="1:16" ht="15">
      <c r="A22" s="28">
        <v>10</v>
      </c>
      <c r="B22" s="39">
        <v>2.1</v>
      </c>
      <c r="C22" s="39">
        <v>3.3</v>
      </c>
      <c r="D22" s="37"/>
      <c r="E22" s="29"/>
      <c r="F22" s="29"/>
      <c r="G22" s="29"/>
      <c r="H22" s="29"/>
      <c r="I22" s="30">
        <f t="shared" si="0"/>
        <v>5.4</v>
      </c>
      <c r="J22" s="31">
        <f t="shared" si="1"/>
        <v>2.7</v>
      </c>
      <c r="K22" s="31">
        <f t="shared" si="2"/>
        <v>0.59999999999999876</v>
      </c>
      <c r="O22" s="26" t="s">
        <v>38</v>
      </c>
      <c r="P22" s="27">
        <f>G5</f>
        <v>0.303916666666665</v>
      </c>
    </row>
    <row r="23" spans="1:16" ht="15">
      <c r="A23" s="28">
        <v>11</v>
      </c>
      <c r="B23" s="39">
        <v>3</v>
      </c>
      <c r="C23" s="39">
        <v>3.4</v>
      </c>
      <c r="D23" s="37"/>
      <c r="E23" s="29"/>
      <c r="F23" s="29"/>
      <c r="G23" s="29"/>
      <c r="H23" s="29"/>
      <c r="I23" s="30">
        <f t="shared" si="0"/>
        <v>6.4</v>
      </c>
      <c r="J23" s="31">
        <f t="shared" si="1"/>
        <v>3.2</v>
      </c>
      <c r="K23" s="31">
        <f t="shared" si="2"/>
        <v>0.19999999999999343</v>
      </c>
      <c r="O23" s="26" t="s">
        <v>39</v>
      </c>
      <c r="P23" s="27">
        <f>SQRT(P22)</f>
        <v>0.55128637446128215</v>
      </c>
    </row>
    <row r="24" spans="1:16" ht="15">
      <c r="A24" s="28">
        <v>12</v>
      </c>
      <c r="B24" s="39">
        <v>2.7</v>
      </c>
      <c r="C24" s="39">
        <v>3.1</v>
      </c>
      <c r="D24" s="37"/>
      <c r="E24" s="29"/>
      <c r="F24" s="29"/>
      <c r="G24" s="29"/>
      <c r="H24" s="29"/>
      <c r="I24" s="30">
        <f t="shared" si="0"/>
        <v>5.8000000000000007</v>
      </c>
      <c r="J24" s="31">
        <f t="shared" si="1"/>
        <v>2.9000000000000004</v>
      </c>
      <c r="K24" s="31">
        <f t="shared" si="2"/>
        <v>0.19999999999999787</v>
      </c>
      <c r="O24" s="26" t="s">
        <v>40</v>
      </c>
      <c r="P24" s="27">
        <f>P20/C5*100</f>
        <v>26.178808655241269</v>
      </c>
    </row>
    <row r="25" spans="1:16" ht="15">
      <c r="A25" s="28">
        <v>13</v>
      </c>
      <c r="B25" s="39">
        <v>3.9</v>
      </c>
      <c r="C25" s="39">
        <v>2.5</v>
      </c>
      <c r="D25" s="37"/>
      <c r="E25" s="29"/>
      <c r="F25" s="29"/>
      <c r="G25" s="29"/>
      <c r="H25" s="29"/>
      <c r="I25" s="30">
        <f t="shared" si="0"/>
        <v>6.4</v>
      </c>
      <c r="J25" s="31">
        <f t="shared" si="1"/>
        <v>3.2</v>
      </c>
      <c r="K25" s="31">
        <f t="shared" si="2"/>
        <v>0.69999999999999885</v>
      </c>
      <c r="O25" s="26" t="s">
        <v>41</v>
      </c>
      <c r="P25" s="27">
        <f>P21/C5*100</f>
        <v>31.176245789999623</v>
      </c>
    </row>
    <row r="26" spans="1:16" ht="15">
      <c r="A26" s="28">
        <v>14</v>
      </c>
      <c r="B26" s="39">
        <v>2.6</v>
      </c>
      <c r="C26" s="39">
        <v>2.5</v>
      </c>
      <c r="D26" s="37"/>
      <c r="E26" s="29"/>
      <c r="F26" s="29"/>
      <c r="G26" s="29"/>
      <c r="H26" s="29"/>
      <c r="I26" s="30">
        <f t="shared" si="0"/>
        <v>5.0999999999999996</v>
      </c>
      <c r="J26" s="31">
        <f t="shared" si="1"/>
        <v>2.5499999999999998</v>
      </c>
      <c r="K26" s="31">
        <f t="shared" si="2"/>
        <v>5.0000000000012784E-2</v>
      </c>
      <c r="O26" s="26" t="s">
        <v>42</v>
      </c>
      <c r="P26" s="27">
        <f>P23/C5*100</f>
        <v>16.930099791517303</v>
      </c>
    </row>
    <row r="27" spans="1:16" ht="15">
      <c r="A27" s="28">
        <v>15</v>
      </c>
      <c r="B27" s="39">
        <v>2.4</v>
      </c>
      <c r="C27" s="39">
        <v>2.5</v>
      </c>
      <c r="D27" s="37"/>
      <c r="E27" s="29"/>
      <c r="F27" s="29"/>
      <c r="G27" s="29"/>
      <c r="H27" s="29"/>
      <c r="I27" s="30">
        <f t="shared" si="0"/>
        <v>4.9000000000000004</v>
      </c>
      <c r="J27" s="31">
        <f t="shared" si="1"/>
        <v>2.4500000000000002</v>
      </c>
      <c r="K27" s="31">
        <f t="shared" si="2"/>
        <v>4.9999999999986139E-2</v>
      </c>
      <c r="O27" s="26" t="s">
        <v>43</v>
      </c>
      <c r="P27" s="27">
        <f>P18/P19*100</f>
        <v>70.510228834802362</v>
      </c>
    </row>
    <row r="28" spans="1:16" ht="15">
      <c r="A28" s="28">
        <v>16</v>
      </c>
      <c r="B28" s="39">
        <v>5</v>
      </c>
      <c r="C28" s="39">
        <v>4.8</v>
      </c>
      <c r="D28" s="37"/>
      <c r="E28" s="29"/>
      <c r="F28" s="29"/>
      <c r="G28" s="29"/>
      <c r="H28" s="29"/>
      <c r="I28" s="30">
        <f t="shared" si="0"/>
        <v>9.8000000000000007</v>
      </c>
      <c r="J28" s="31">
        <f t="shared" si="1"/>
        <v>4.9000000000000004</v>
      </c>
      <c r="K28" s="31">
        <f t="shared" si="2"/>
        <v>9.9999999999972278E-2</v>
      </c>
      <c r="O28" s="26" t="s">
        <v>44</v>
      </c>
      <c r="P28" s="27">
        <f>P18/P21*2.06</f>
        <v>1.4745547479852346</v>
      </c>
    </row>
    <row r="29" spans="1:16" ht="15">
      <c r="A29" s="28">
        <v>17</v>
      </c>
      <c r="B29" s="39"/>
      <c r="C29" s="38"/>
      <c r="D29" s="37"/>
      <c r="E29" s="29"/>
      <c r="F29" s="29"/>
      <c r="G29" s="29"/>
      <c r="H29" s="29"/>
      <c r="I29" s="30">
        <f t="shared" si="0"/>
        <v>0</v>
      </c>
      <c r="J29" s="31" t="e">
        <f t="shared" si="1"/>
        <v>#DIV/0!</v>
      </c>
      <c r="K29" s="31" t="e">
        <f t="shared" si="2"/>
        <v>#DIV/0!</v>
      </c>
      <c r="O29" s="32" t="s">
        <v>45</v>
      </c>
      <c r="P29" s="33">
        <f>P28/C5*100</f>
        <v>45.28383103217611</v>
      </c>
    </row>
    <row r="30" spans="1:16" ht="15">
      <c r="A30" s="28">
        <v>18</v>
      </c>
      <c r="B30" s="39"/>
      <c r="C30" s="38"/>
      <c r="D30" s="37"/>
      <c r="E30" s="29"/>
      <c r="F30" s="29"/>
      <c r="G30" s="29"/>
      <c r="H30" s="29"/>
      <c r="I30" s="30">
        <f t="shared" si="0"/>
        <v>0</v>
      </c>
      <c r="J30" s="31" t="e">
        <f t="shared" si="1"/>
        <v>#DIV/0!</v>
      </c>
      <c r="K30" s="31" t="e">
        <f t="shared" si="2"/>
        <v>#DIV/0!</v>
      </c>
    </row>
    <row r="31" spans="1:16" ht="15">
      <c r="A31" s="28">
        <v>19</v>
      </c>
      <c r="B31" s="39"/>
      <c r="C31" s="37"/>
      <c r="D31" s="37"/>
      <c r="E31" s="29"/>
      <c r="F31" s="29"/>
      <c r="G31" s="29"/>
      <c r="H31" s="29"/>
      <c r="I31" s="30">
        <f t="shared" si="0"/>
        <v>0</v>
      </c>
      <c r="J31" s="31" t="e">
        <f t="shared" si="1"/>
        <v>#DIV/0!</v>
      </c>
      <c r="K31" s="31" t="e">
        <f t="shared" si="2"/>
        <v>#DIV/0!</v>
      </c>
    </row>
    <row r="32" spans="1:16" ht="15">
      <c r="A32" s="28">
        <v>20</v>
      </c>
      <c r="B32" s="39"/>
      <c r="C32" s="37"/>
      <c r="D32" s="37"/>
      <c r="E32" s="29"/>
      <c r="F32" s="29"/>
      <c r="G32" s="29"/>
      <c r="H32" s="29"/>
      <c r="I32" s="30">
        <f t="shared" si="0"/>
        <v>0</v>
      </c>
      <c r="J32" s="31" t="e">
        <f t="shared" si="1"/>
        <v>#DIV/0!</v>
      </c>
      <c r="K32" s="31" t="e">
        <f t="shared" si="2"/>
        <v>#DIV/0!</v>
      </c>
    </row>
    <row r="33" spans="1:11" ht="15">
      <c r="A33" s="28">
        <v>21</v>
      </c>
      <c r="B33" s="39"/>
      <c r="C33" s="37"/>
      <c r="D33" s="37"/>
      <c r="E33" s="29"/>
      <c r="F33" s="29"/>
      <c r="G33" s="29"/>
      <c r="H33" s="29"/>
      <c r="I33" s="30">
        <f t="shared" si="0"/>
        <v>0</v>
      </c>
      <c r="J33" s="31" t="e">
        <f t="shared" si="1"/>
        <v>#DIV/0!</v>
      </c>
      <c r="K33" s="31" t="e">
        <f t="shared" si="2"/>
        <v>#DIV/0!</v>
      </c>
    </row>
    <row r="34" spans="1:11" ht="15">
      <c r="A34" s="28">
        <v>22</v>
      </c>
      <c r="B34" s="39"/>
      <c r="C34" s="37"/>
      <c r="D34" s="37"/>
      <c r="E34" s="29"/>
      <c r="F34" s="29"/>
      <c r="G34" s="29"/>
      <c r="H34" s="29"/>
      <c r="I34" s="30">
        <f t="shared" si="0"/>
        <v>0</v>
      </c>
      <c r="J34" s="31" t="e">
        <f t="shared" si="1"/>
        <v>#DIV/0!</v>
      </c>
      <c r="K34" s="31" t="e">
        <f t="shared" si="2"/>
        <v>#DIV/0!</v>
      </c>
    </row>
    <row r="35" spans="1:11" ht="15">
      <c r="A35" s="28">
        <v>23</v>
      </c>
      <c r="B35" s="39"/>
      <c r="C35" s="37"/>
      <c r="D35" s="37"/>
      <c r="E35" s="29"/>
      <c r="F35" s="29"/>
      <c r="G35" s="29"/>
      <c r="H35" s="29"/>
      <c r="I35" s="30">
        <f t="shared" si="0"/>
        <v>0</v>
      </c>
      <c r="J35" s="31" t="e">
        <f t="shared" si="1"/>
        <v>#DIV/0!</v>
      </c>
      <c r="K35" s="31" t="e">
        <f t="shared" si="2"/>
        <v>#DIV/0!</v>
      </c>
    </row>
    <row r="36" spans="1:11" ht="15">
      <c r="A36" s="28">
        <v>24</v>
      </c>
      <c r="B36" s="39"/>
      <c r="C36" s="37"/>
      <c r="D36" s="37"/>
      <c r="E36" s="29"/>
      <c r="F36" s="29"/>
      <c r="G36" s="29"/>
      <c r="H36" s="29"/>
      <c r="I36" s="30">
        <f t="shared" si="0"/>
        <v>0</v>
      </c>
      <c r="J36" s="31" t="e">
        <f t="shared" si="1"/>
        <v>#DIV/0!</v>
      </c>
      <c r="K36" s="31" t="e">
        <f t="shared" si="2"/>
        <v>#DIV/0!</v>
      </c>
    </row>
    <row r="37" spans="1:11" ht="15">
      <c r="A37" s="28">
        <v>25</v>
      </c>
      <c r="B37" s="39"/>
      <c r="C37" s="36"/>
      <c r="D37" s="36"/>
      <c r="E37" s="29"/>
      <c r="F37" s="29"/>
      <c r="G37" s="29"/>
      <c r="H37" s="29"/>
      <c r="I37" s="30">
        <f t="shared" si="0"/>
        <v>0</v>
      </c>
      <c r="J37" s="31" t="e">
        <f t="shared" si="1"/>
        <v>#DIV/0!</v>
      </c>
      <c r="K37" s="31" t="e">
        <f t="shared" si="2"/>
        <v>#DIV/0!</v>
      </c>
    </row>
    <row r="38" spans="1:11" ht="15">
      <c r="A38" s="28">
        <v>26</v>
      </c>
      <c r="B38" s="39"/>
      <c r="C38" s="36"/>
      <c r="D38" s="36"/>
      <c r="E38" s="29"/>
      <c r="F38" s="29"/>
      <c r="G38" s="29"/>
      <c r="H38" s="29"/>
      <c r="I38" s="30">
        <f t="shared" si="0"/>
        <v>0</v>
      </c>
      <c r="J38" s="31" t="e">
        <f t="shared" si="1"/>
        <v>#DIV/0!</v>
      </c>
      <c r="K38" s="31" t="e">
        <f t="shared" si="2"/>
        <v>#DIV/0!</v>
      </c>
    </row>
    <row r="39" spans="1:11" ht="15">
      <c r="A39" s="28">
        <v>27</v>
      </c>
      <c r="B39" s="39"/>
      <c r="C39" s="36"/>
      <c r="D39" s="36"/>
      <c r="E39" s="29"/>
      <c r="F39" s="29"/>
      <c r="G39" s="29"/>
      <c r="H39" s="29"/>
      <c r="I39" s="30">
        <f t="shared" si="0"/>
        <v>0</v>
      </c>
      <c r="J39" s="31" t="e">
        <f t="shared" si="1"/>
        <v>#DIV/0!</v>
      </c>
      <c r="K39" s="31" t="e">
        <f t="shared" si="2"/>
        <v>#DIV/0!</v>
      </c>
    </row>
    <row r="40" spans="1:11" ht="15">
      <c r="A40" s="28">
        <v>28</v>
      </c>
      <c r="B40" s="39"/>
      <c r="C40" s="36"/>
      <c r="D40" s="36"/>
      <c r="E40" s="29"/>
      <c r="F40" s="29"/>
      <c r="G40" s="29"/>
      <c r="H40" s="29"/>
      <c r="I40" s="30">
        <f t="shared" si="0"/>
        <v>0</v>
      </c>
      <c r="J40" s="31" t="e">
        <f t="shared" si="1"/>
        <v>#DIV/0!</v>
      </c>
      <c r="K40" s="31" t="e">
        <f t="shared" si="2"/>
        <v>#DIV/0!</v>
      </c>
    </row>
    <row r="41" spans="1:11" ht="15">
      <c r="A41" s="28">
        <v>29</v>
      </c>
      <c r="B41" s="39"/>
      <c r="C41" s="36"/>
      <c r="D41" s="36"/>
      <c r="E41" s="29"/>
      <c r="F41" s="29"/>
      <c r="G41" s="29"/>
      <c r="H41" s="29"/>
      <c r="I41" s="30">
        <f t="shared" si="0"/>
        <v>0</v>
      </c>
      <c r="J41" s="31" t="e">
        <f t="shared" si="1"/>
        <v>#DIV/0!</v>
      </c>
      <c r="K41" s="31" t="e">
        <f t="shared" si="2"/>
        <v>#DIV/0!</v>
      </c>
    </row>
    <row r="42" spans="1:11" ht="15">
      <c r="A42" s="28">
        <v>30</v>
      </c>
      <c r="B42" s="39"/>
      <c r="C42" s="36"/>
      <c r="D42" s="36"/>
      <c r="E42" s="29"/>
      <c r="F42" s="29"/>
      <c r="G42" s="29"/>
      <c r="H42" s="29"/>
      <c r="I42" s="30">
        <f t="shared" si="0"/>
        <v>0</v>
      </c>
      <c r="J42" s="31" t="e">
        <f t="shared" si="1"/>
        <v>#DIV/0!</v>
      </c>
      <c r="K42" s="31" t="e">
        <f t="shared" si="2"/>
        <v>#DIV/0!</v>
      </c>
    </row>
    <row r="43" spans="1:11" ht="15">
      <c r="A43" s="28">
        <v>31</v>
      </c>
      <c r="B43" s="39"/>
      <c r="C43" s="36"/>
      <c r="D43" s="36"/>
      <c r="E43" s="29"/>
      <c r="F43" s="29"/>
      <c r="G43" s="29"/>
      <c r="H43" s="29"/>
      <c r="I43" s="30">
        <f t="shared" si="0"/>
        <v>0</v>
      </c>
      <c r="J43" s="31" t="e">
        <f t="shared" si="1"/>
        <v>#DIV/0!</v>
      </c>
      <c r="K43" s="31" t="e">
        <f t="shared" si="2"/>
        <v>#DIV/0!</v>
      </c>
    </row>
    <row r="44" spans="1:11" ht="15">
      <c r="A44" s="28">
        <v>32</v>
      </c>
      <c r="B44" s="39"/>
      <c r="C44" s="36"/>
      <c r="D44" s="36"/>
      <c r="E44" s="29"/>
      <c r="F44" s="29"/>
      <c r="G44" s="29"/>
      <c r="H44" s="29"/>
      <c r="I44" s="30">
        <f t="shared" si="0"/>
        <v>0</v>
      </c>
      <c r="J44" s="31" t="e">
        <f t="shared" si="1"/>
        <v>#DIV/0!</v>
      </c>
      <c r="K44" s="31" t="e">
        <f t="shared" si="2"/>
        <v>#DIV/0!</v>
      </c>
    </row>
    <row r="45" spans="1:11" ht="15">
      <c r="A45" s="28">
        <v>33</v>
      </c>
      <c r="B45" s="38"/>
      <c r="C45" s="36"/>
      <c r="D45" s="36"/>
      <c r="E45" s="29"/>
      <c r="F45" s="29"/>
      <c r="G45" s="29"/>
      <c r="H45" s="29"/>
      <c r="I45" s="30">
        <f t="shared" ref="I45:I73" si="3">SUM(B45:H45)</f>
        <v>0</v>
      </c>
      <c r="J45" s="31" t="e">
        <f t="shared" si="1"/>
        <v>#DIV/0!</v>
      </c>
      <c r="K45" s="31" t="e">
        <f t="shared" si="2"/>
        <v>#DIV/0!</v>
      </c>
    </row>
    <row r="46" spans="1:11" ht="15">
      <c r="A46" s="28">
        <v>34</v>
      </c>
      <c r="B46" s="38"/>
      <c r="C46" s="36"/>
      <c r="D46" s="36"/>
      <c r="E46" s="29"/>
      <c r="F46" s="29"/>
      <c r="G46" s="29"/>
      <c r="H46" s="29"/>
      <c r="I46" s="30">
        <f t="shared" si="3"/>
        <v>0</v>
      </c>
      <c r="J46" s="31" t="e">
        <f t="shared" si="1"/>
        <v>#DIV/0!</v>
      </c>
      <c r="K46" s="31" t="e">
        <f t="shared" si="2"/>
        <v>#DIV/0!</v>
      </c>
    </row>
    <row r="47" spans="1:11" ht="15">
      <c r="A47" s="28">
        <v>35</v>
      </c>
      <c r="B47" s="38"/>
      <c r="C47" s="36"/>
      <c r="D47" s="36"/>
      <c r="E47" s="29"/>
      <c r="F47" s="29"/>
      <c r="G47" s="29"/>
      <c r="H47" s="29"/>
      <c r="I47" s="30">
        <f t="shared" si="3"/>
        <v>0</v>
      </c>
      <c r="J47" s="31" t="e">
        <f t="shared" si="1"/>
        <v>#DIV/0!</v>
      </c>
      <c r="K47" s="31" t="e">
        <f t="shared" si="2"/>
        <v>#DIV/0!</v>
      </c>
    </row>
    <row r="48" spans="1:11" ht="15">
      <c r="A48" s="28">
        <v>36</v>
      </c>
      <c r="B48" s="38"/>
      <c r="C48" s="36"/>
      <c r="D48" s="36"/>
      <c r="E48" s="29"/>
      <c r="F48" s="29"/>
      <c r="G48" s="29"/>
      <c r="H48" s="29"/>
      <c r="I48" s="30">
        <f t="shared" si="3"/>
        <v>0</v>
      </c>
      <c r="J48" s="31" t="e">
        <f t="shared" si="1"/>
        <v>#DIV/0!</v>
      </c>
      <c r="K48" s="31" t="e">
        <f t="shared" si="2"/>
        <v>#DIV/0!</v>
      </c>
    </row>
    <row r="49" spans="1:11" ht="15">
      <c r="A49" s="28">
        <v>37</v>
      </c>
      <c r="B49" s="38"/>
      <c r="C49" s="36"/>
      <c r="D49" s="36"/>
      <c r="E49" s="29"/>
      <c r="F49" s="29"/>
      <c r="G49" s="29"/>
      <c r="H49" s="29"/>
      <c r="I49" s="30">
        <f t="shared" si="3"/>
        <v>0</v>
      </c>
      <c r="J49" s="31" t="e">
        <f t="shared" si="1"/>
        <v>#DIV/0!</v>
      </c>
      <c r="K49" s="31" t="e">
        <f t="shared" si="2"/>
        <v>#DIV/0!</v>
      </c>
    </row>
    <row r="50" spans="1:11" ht="15">
      <c r="A50" s="28">
        <v>38</v>
      </c>
      <c r="B50" s="38"/>
      <c r="C50" s="36"/>
      <c r="D50" s="36"/>
      <c r="E50" s="29"/>
      <c r="F50" s="29"/>
      <c r="G50" s="29"/>
      <c r="H50" s="29"/>
      <c r="I50" s="30">
        <f t="shared" si="3"/>
        <v>0</v>
      </c>
      <c r="J50" s="31" t="e">
        <f t="shared" si="1"/>
        <v>#DIV/0!</v>
      </c>
      <c r="K50" s="31" t="e">
        <f t="shared" si="2"/>
        <v>#DIV/0!</v>
      </c>
    </row>
    <row r="51" spans="1:11" ht="15">
      <c r="A51" s="28">
        <v>39</v>
      </c>
      <c r="B51" s="38"/>
      <c r="C51" s="36"/>
      <c r="D51" s="36"/>
      <c r="E51" s="29"/>
      <c r="F51" s="29"/>
      <c r="G51" s="29"/>
      <c r="H51" s="29"/>
      <c r="I51" s="30">
        <f t="shared" si="3"/>
        <v>0</v>
      </c>
      <c r="J51" s="31" t="e">
        <f t="shared" si="1"/>
        <v>#DIV/0!</v>
      </c>
      <c r="K51" s="31" t="e">
        <f t="shared" si="2"/>
        <v>#DIV/0!</v>
      </c>
    </row>
    <row r="52" spans="1:11" ht="15">
      <c r="A52" s="28">
        <v>40</v>
      </c>
      <c r="B52" s="38"/>
      <c r="C52" s="36"/>
      <c r="D52" s="36"/>
      <c r="E52" s="29"/>
      <c r="F52" s="29"/>
      <c r="G52" s="29"/>
      <c r="H52" s="29"/>
      <c r="I52" s="30">
        <f t="shared" si="3"/>
        <v>0</v>
      </c>
      <c r="J52" s="31" t="e">
        <f t="shared" si="1"/>
        <v>#DIV/0!</v>
      </c>
      <c r="K52" s="31" t="e">
        <f t="shared" si="2"/>
        <v>#DIV/0!</v>
      </c>
    </row>
    <row r="53" spans="1:11" ht="15">
      <c r="A53" s="28">
        <v>41</v>
      </c>
      <c r="B53" s="38"/>
      <c r="C53" s="36"/>
      <c r="D53" s="36"/>
      <c r="E53" s="29"/>
      <c r="F53" s="29"/>
      <c r="G53" s="29"/>
      <c r="H53" s="29"/>
      <c r="I53" s="30">
        <f t="shared" si="3"/>
        <v>0</v>
      </c>
      <c r="J53" s="31" t="e">
        <f t="shared" si="1"/>
        <v>#DIV/0!</v>
      </c>
      <c r="K53" s="31" t="e">
        <f t="shared" si="2"/>
        <v>#DIV/0!</v>
      </c>
    </row>
    <row r="54" spans="1:11" ht="15">
      <c r="A54" s="28">
        <v>42</v>
      </c>
      <c r="B54" s="38"/>
      <c r="C54" s="36"/>
      <c r="D54" s="36"/>
      <c r="E54" s="29"/>
      <c r="F54" s="29"/>
      <c r="G54" s="29"/>
      <c r="H54" s="29"/>
      <c r="I54" s="30">
        <f t="shared" si="3"/>
        <v>0</v>
      </c>
      <c r="J54" s="31" t="e">
        <f t="shared" si="1"/>
        <v>#DIV/0!</v>
      </c>
      <c r="K54" s="31" t="e">
        <f t="shared" si="2"/>
        <v>#DIV/0!</v>
      </c>
    </row>
    <row r="55" spans="1:11" ht="15">
      <c r="A55" s="28">
        <v>43</v>
      </c>
      <c r="B55" s="38"/>
      <c r="C55" s="36"/>
      <c r="D55" s="36"/>
      <c r="E55" s="29"/>
      <c r="F55" s="29"/>
      <c r="G55" s="29"/>
      <c r="H55" s="29"/>
      <c r="I55" s="30">
        <f t="shared" si="3"/>
        <v>0</v>
      </c>
      <c r="J55" s="31" t="e">
        <f t="shared" si="1"/>
        <v>#DIV/0!</v>
      </c>
      <c r="K55" s="31" t="e">
        <f t="shared" si="2"/>
        <v>#DIV/0!</v>
      </c>
    </row>
    <row r="56" spans="1:11" ht="15">
      <c r="A56" s="28">
        <v>44</v>
      </c>
      <c r="B56" s="38"/>
      <c r="C56" s="36"/>
      <c r="D56" s="36"/>
      <c r="E56" s="29"/>
      <c r="F56" s="29"/>
      <c r="G56" s="29"/>
      <c r="H56" s="29"/>
      <c r="I56" s="30">
        <f t="shared" si="3"/>
        <v>0</v>
      </c>
      <c r="J56" s="31" t="e">
        <f t="shared" si="1"/>
        <v>#DIV/0!</v>
      </c>
      <c r="K56" s="31" t="e">
        <f t="shared" si="2"/>
        <v>#DIV/0!</v>
      </c>
    </row>
    <row r="57" spans="1:11" ht="15">
      <c r="A57" s="28">
        <v>45</v>
      </c>
      <c r="B57" s="38"/>
      <c r="C57" s="36"/>
      <c r="D57" s="36"/>
      <c r="E57" s="29"/>
      <c r="F57" s="29"/>
      <c r="G57" s="29"/>
      <c r="H57" s="29"/>
      <c r="I57" s="30">
        <f t="shared" si="3"/>
        <v>0</v>
      </c>
      <c r="J57" s="31" t="e">
        <f t="shared" si="1"/>
        <v>#DIV/0!</v>
      </c>
      <c r="K57" s="31" t="e">
        <f t="shared" si="2"/>
        <v>#DIV/0!</v>
      </c>
    </row>
    <row r="58" spans="1:11" ht="15">
      <c r="A58" s="28">
        <v>46</v>
      </c>
      <c r="B58" s="38"/>
      <c r="C58" s="36"/>
      <c r="D58" s="36"/>
      <c r="E58" s="29"/>
      <c r="F58" s="29"/>
      <c r="G58" s="29"/>
      <c r="H58" s="29"/>
      <c r="I58" s="30">
        <f t="shared" si="3"/>
        <v>0</v>
      </c>
      <c r="J58" s="31" t="e">
        <f t="shared" si="1"/>
        <v>#DIV/0!</v>
      </c>
      <c r="K58" s="31" t="e">
        <f t="shared" si="2"/>
        <v>#DIV/0!</v>
      </c>
    </row>
    <row r="59" spans="1:11" ht="15">
      <c r="A59" s="28">
        <v>47</v>
      </c>
      <c r="B59" s="38"/>
      <c r="C59" s="36"/>
      <c r="D59" s="36"/>
      <c r="E59" s="29"/>
      <c r="F59" s="29"/>
      <c r="G59" s="29"/>
      <c r="H59" s="29"/>
      <c r="I59" s="30">
        <f t="shared" si="3"/>
        <v>0</v>
      </c>
      <c r="J59" s="31" t="e">
        <f t="shared" si="1"/>
        <v>#DIV/0!</v>
      </c>
      <c r="K59" s="31" t="e">
        <f t="shared" si="2"/>
        <v>#DIV/0!</v>
      </c>
    </row>
    <row r="60" spans="1:11" ht="15">
      <c r="A60" s="28">
        <v>48</v>
      </c>
      <c r="B60" s="38"/>
      <c r="C60" s="36"/>
      <c r="D60" s="36"/>
      <c r="E60" s="29"/>
      <c r="F60" s="29"/>
      <c r="G60" s="29"/>
      <c r="H60" s="29"/>
      <c r="I60" s="30">
        <f t="shared" si="3"/>
        <v>0</v>
      </c>
      <c r="J60" s="31" t="e">
        <f t="shared" si="1"/>
        <v>#DIV/0!</v>
      </c>
      <c r="K60" s="31" t="e">
        <f t="shared" si="2"/>
        <v>#DIV/0!</v>
      </c>
    </row>
    <row r="61" spans="1:11" ht="15">
      <c r="A61" s="28">
        <v>49</v>
      </c>
      <c r="B61" s="36"/>
      <c r="C61" s="36"/>
      <c r="D61" s="36"/>
      <c r="E61" s="29"/>
      <c r="F61" s="29"/>
      <c r="G61" s="29"/>
      <c r="H61" s="29"/>
      <c r="I61" s="30">
        <f t="shared" si="3"/>
        <v>0</v>
      </c>
      <c r="J61" s="31" t="e">
        <f t="shared" si="1"/>
        <v>#DIV/0!</v>
      </c>
      <c r="K61" s="31" t="e">
        <f t="shared" si="2"/>
        <v>#DIV/0!</v>
      </c>
    </row>
    <row r="62" spans="1:11" ht="15">
      <c r="A62" s="28">
        <v>50</v>
      </c>
      <c r="B62" s="36"/>
      <c r="C62" s="36"/>
      <c r="D62" s="36"/>
      <c r="E62" s="29"/>
      <c r="F62" s="29"/>
      <c r="G62" s="29"/>
      <c r="H62" s="29"/>
      <c r="I62" s="30">
        <f t="shared" si="3"/>
        <v>0</v>
      </c>
      <c r="J62" s="31" t="e">
        <f t="shared" si="1"/>
        <v>#DIV/0!</v>
      </c>
      <c r="K62" s="31" t="e">
        <f t="shared" si="2"/>
        <v>#DIV/0!</v>
      </c>
    </row>
    <row r="63" spans="1:11" ht="15">
      <c r="A63" s="28">
        <v>51</v>
      </c>
      <c r="B63" s="36"/>
      <c r="C63" s="36"/>
      <c r="D63" s="36"/>
      <c r="E63" s="29"/>
      <c r="F63" s="29"/>
      <c r="G63" s="29"/>
      <c r="H63" s="29"/>
      <c r="I63" s="30">
        <f t="shared" si="3"/>
        <v>0</v>
      </c>
      <c r="J63" s="31" t="e">
        <f t="shared" si="1"/>
        <v>#DIV/0!</v>
      </c>
      <c r="K63" s="31" t="e">
        <f t="shared" si="2"/>
        <v>#DIV/0!</v>
      </c>
    </row>
    <row r="64" spans="1:11" ht="15">
      <c r="A64" s="28">
        <v>52</v>
      </c>
      <c r="B64" s="36"/>
      <c r="C64" s="36"/>
      <c r="D64" s="36"/>
      <c r="E64" s="29"/>
      <c r="F64" s="29"/>
      <c r="G64" s="29"/>
      <c r="H64" s="29"/>
      <c r="I64" s="30">
        <f t="shared" si="3"/>
        <v>0</v>
      </c>
      <c r="J64" s="31" t="e">
        <f t="shared" si="1"/>
        <v>#DIV/0!</v>
      </c>
      <c r="K64" s="31" t="e">
        <f t="shared" si="2"/>
        <v>#DIV/0!</v>
      </c>
    </row>
    <row r="65" spans="1:11" ht="15">
      <c r="A65" s="28">
        <v>53</v>
      </c>
      <c r="B65" s="36"/>
      <c r="C65" s="36"/>
      <c r="D65" s="36"/>
      <c r="E65" s="29"/>
      <c r="F65" s="29"/>
      <c r="G65" s="29"/>
      <c r="H65" s="29"/>
      <c r="I65" s="30">
        <f t="shared" si="3"/>
        <v>0</v>
      </c>
      <c r="J65" s="31" t="e">
        <f t="shared" si="1"/>
        <v>#DIV/0!</v>
      </c>
      <c r="K65" s="31" t="e">
        <f t="shared" si="2"/>
        <v>#DIV/0!</v>
      </c>
    </row>
    <row r="66" spans="1:11" ht="15">
      <c r="A66" s="28">
        <v>54</v>
      </c>
      <c r="B66" s="36"/>
      <c r="C66" s="36"/>
      <c r="D66" s="36"/>
      <c r="E66" s="29"/>
      <c r="F66" s="29"/>
      <c r="G66" s="29"/>
      <c r="H66" s="29"/>
      <c r="I66" s="30">
        <f t="shared" si="3"/>
        <v>0</v>
      </c>
      <c r="J66" s="31" t="e">
        <f t="shared" si="1"/>
        <v>#DIV/0!</v>
      </c>
      <c r="K66" s="31" t="e">
        <f t="shared" si="2"/>
        <v>#DIV/0!</v>
      </c>
    </row>
    <row r="67" spans="1:11" ht="15">
      <c r="A67" s="28">
        <v>55</v>
      </c>
      <c r="B67" s="36"/>
      <c r="C67" s="36"/>
      <c r="D67" s="36"/>
      <c r="E67" s="29"/>
      <c r="F67" s="29"/>
      <c r="G67" s="29"/>
      <c r="H67" s="29"/>
      <c r="I67" s="30">
        <f t="shared" si="3"/>
        <v>0</v>
      </c>
      <c r="J67" s="31" t="e">
        <f t="shared" si="1"/>
        <v>#DIV/0!</v>
      </c>
      <c r="K67" s="31" t="e">
        <f t="shared" si="2"/>
        <v>#DIV/0!</v>
      </c>
    </row>
    <row r="68" spans="1:11" ht="15">
      <c r="A68" s="28">
        <v>56</v>
      </c>
      <c r="B68" s="36"/>
      <c r="C68" s="36"/>
      <c r="D68" s="36"/>
      <c r="E68" s="29"/>
      <c r="F68" s="29"/>
      <c r="G68" s="29"/>
      <c r="H68" s="29"/>
      <c r="I68" s="30">
        <f t="shared" si="3"/>
        <v>0</v>
      </c>
      <c r="J68" s="31" t="e">
        <f t="shared" si="1"/>
        <v>#DIV/0!</v>
      </c>
      <c r="K68" s="31" t="e">
        <f t="shared" si="2"/>
        <v>#DIV/0!</v>
      </c>
    </row>
    <row r="69" spans="1:11" ht="15">
      <c r="A69" s="28">
        <v>57</v>
      </c>
      <c r="B69" s="36"/>
      <c r="C69" s="36"/>
      <c r="D69" s="36"/>
      <c r="E69" s="29"/>
      <c r="F69" s="29"/>
      <c r="G69" s="29"/>
      <c r="H69" s="29"/>
      <c r="I69" s="30">
        <f t="shared" si="3"/>
        <v>0</v>
      </c>
      <c r="J69" s="31" t="e">
        <f t="shared" si="1"/>
        <v>#DIV/0!</v>
      </c>
      <c r="K69" s="31" t="e">
        <f t="shared" si="2"/>
        <v>#DIV/0!</v>
      </c>
    </row>
    <row r="70" spans="1:11" ht="15">
      <c r="A70" s="28">
        <v>58</v>
      </c>
      <c r="B70" s="36"/>
      <c r="C70" s="36"/>
      <c r="D70" s="36"/>
      <c r="E70" s="29"/>
      <c r="F70" s="29"/>
      <c r="G70" s="29"/>
      <c r="H70" s="29"/>
      <c r="I70" s="30">
        <f t="shared" si="3"/>
        <v>0</v>
      </c>
      <c r="J70" s="31" t="e">
        <f t="shared" si="1"/>
        <v>#DIV/0!</v>
      </c>
      <c r="K70" s="31" t="e">
        <f t="shared" si="2"/>
        <v>#DIV/0!</v>
      </c>
    </row>
    <row r="71" spans="1:11" ht="15">
      <c r="A71" s="28">
        <v>59</v>
      </c>
      <c r="B71" s="36"/>
      <c r="C71" s="36"/>
      <c r="D71" s="36"/>
      <c r="E71" s="29"/>
      <c r="F71" s="29"/>
      <c r="G71" s="29"/>
      <c r="H71" s="29"/>
      <c r="I71" s="30">
        <f t="shared" si="3"/>
        <v>0</v>
      </c>
      <c r="J71" s="31" t="e">
        <f t="shared" si="1"/>
        <v>#DIV/0!</v>
      </c>
      <c r="K71" s="31" t="e">
        <f t="shared" si="2"/>
        <v>#DIV/0!</v>
      </c>
    </row>
    <row r="72" spans="1:11" ht="15">
      <c r="A72" s="28">
        <v>60</v>
      </c>
      <c r="B72" s="36"/>
      <c r="C72" s="36"/>
      <c r="D72" s="36"/>
      <c r="E72" s="29"/>
      <c r="F72" s="29"/>
      <c r="G72" s="29"/>
      <c r="H72" s="29"/>
      <c r="I72" s="30">
        <f t="shared" si="3"/>
        <v>0</v>
      </c>
      <c r="J72" s="31" t="e">
        <f t="shared" si="1"/>
        <v>#DIV/0!</v>
      </c>
      <c r="K72" s="31" t="e">
        <f t="shared" si="2"/>
        <v>#DIV/0!</v>
      </c>
    </row>
    <row r="73" spans="1:11" ht="15">
      <c r="A73" s="28">
        <v>61</v>
      </c>
      <c r="B73" s="36"/>
      <c r="C73" s="36"/>
      <c r="D73" s="36"/>
      <c r="E73" s="29"/>
      <c r="F73" s="29"/>
      <c r="G73" s="29"/>
      <c r="H73" s="29"/>
      <c r="I73" s="30">
        <f t="shared" si="3"/>
        <v>0</v>
      </c>
      <c r="J73" s="31" t="e">
        <f t="shared" si="1"/>
        <v>#DIV/0!</v>
      </c>
      <c r="K73" s="31" t="e">
        <f t="shared" si="2"/>
        <v>#DIV/0!</v>
      </c>
    </row>
    <row r="74" spans="1:11">
      <c r="A74" s="34" t="s">
        <v>46</v>
      </c>
      <c r="B74" s="35">
        <f>SUM(B13:B73)</f>
        <v>49.000000000000007</v>
      </c>
      <c r="C74" s="35">
        <f>SUM(C13:C73)</f>
        <v>55.199999999999996</v>
      </c>
      <c r="D74" s="35">
        <f>SUM(D13:D73)</f>
        <v>0</v>
      </c>
      <c r="E74" s="35">
        <f t="shared" ref="E74:I74" si="4">SUM(E13:E73)</f>
        <v>0</v>
      </c>
      <c r="F74" s="35">
        <f t="shared" si="4"/>
        <v>0</v>
      </c>
      <c r="G74" s="35">
        <f t="shared" si="4"/>
        <v>0</v>
      </c>
      <c r="H74" s="35">
        <f t="shared" si="4"/>
        <v>0</v>
      </c>
      <c r="I74" s="35">
        <f t="shared" si="4"/>
        <v>104.2</v>
      </c>
      <c r="J74" s="20"/>
    </row>
    <row r="75" spans="1:11">
      <c r="B75" s="13">
        <f>AVERAGE(B13:B28)</f>
        <v>3.0625000000000004</v>
      </c>
      <c r="C75" s="13">
        <f>AVERAGE(C13:C28)</f>
        <v>3.4499999999999997</v>
      </c>
    </row>
  </sheetData>
  <protectedRanges>
    <protectedRange sqref="H13:H73" name="values_3"/>
    <protectedRange sqref="E13:G73" name="values_1_1"/>
  </protectedRanges>
  <mergeCells count="3">
    <mergeCell ref="D8:E8"/>
    <mergeCell ref="D9:E9"/>
    <mergeCell ref="D10:E10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P114"/>
  <sheetViews>
    <sheetView topLeftCell="F1" zoomScale="80" zoomScaleNormal="80" workbookViewId="0">
      <selection activeCell="J13" sqref="J13:K28"/>
    </sheetView>
  </sheetViews>
  <sheetFormatPr defaultRowHeight="12.75"/>
  <cols>
    <col min="1" max="1" width="10.7109375" style="1" bestFit="1" customWidth="1"/>
    <col min="2" max="2" width="18.7109375" style="1" bestFit="1" customWidth="1"/>
    <col min="3" max="3" width="14.42578125" style="1" customWidth="1"/>
    <col min="4" max="5" width="11" style="1" customWidth="1"/>
    <col min="6" max="6" width="15" style="1" customWidth="1"/>
    <col min="7" max="7" width="11" style="1" customWidth="1"/>
    <col min="8" max="8" width="12.7109375" style="1" customWidth="1"/>
    <col min="9" max="9" width="12.85546875" style="1" customWidth="1"/>
    <col min="10" max="10" width="15" style="1" bestFit="1" customWidth="1"/>
    <col min="11" max="11" width="12.28515625" style="1" bestFit="1" customWidth="1"/>
    <col min="12" max="14" width="9.140625" style="1"/>
    <col min="15" max="15" width="15.28515625" style="1" customWidth="1"/>
    <col min="16" max="16" width="9.28515625" style="1" bestFit="1" customWidth="1"/>
    <col min="17" max="245" width="9.140625" style="1"/>
    <col min="246" max="246" width="15.42578125" style="1" customWidth="1"/>
    <col min="247" max="247" width="14.42578125" style="1" customWidth="1"/>
    <col min="248" max="249" width="11" style="1" customWidth="1"/>
    <col min="250" max="250" width="15" style="1" customWidth="1"/>
    <col min="251" max="251" width="11" style="1" customWidth="1"/>
    <col min="252" max="252" width="12.7109375" style="1" customWidth="1"/>
    <col min="253" max="253" width="12.85546875" style="1" customWidth="1"/>
    <col min="254" max="254" width="13.42578125" style="1" customWidth="1"/>
    <col min="255" max="258" width="9.140625" style="1"/>
    <col min="259" max="259" width="15.28515625" style="1" customWidth="1"/>
    <col min="260" max="260" width="9.28515625" style="1" bestFit="1" customWidth="1"/>
    <col min="261" max="261" width="9.140625" style="1"/>
    <col min="262" max="262" width="12.7109375" style="1" customWidth="1"/>
    <col min="263" max="501" width="9.140625" style="1"/>
    <col min="502" max="502" width="15.42578125" style="1" customWidth="1"/>
    <col min="503" max="503" width="14.42578125" style="1" customWidth="1"/>
    <col min="504" max="505" width="11" style="1" customWidth="1"/>
    <col min="506" max="506" width="15" style="1" customWidth="1"/>
    <col min="507" max="507" width="11" style="1" customWidth="1"/>
    <col min="508" max="508" width="12.7109375" style="1" customWidth="1"/>
    <col min="509" max="509" width="12.85546875" style="1" customWidth="1"/>
    <col min="510" max="510" width="13.42578125" style="1" customWidth="1"/>
    <col min="511" max="514" width="9.140625" style="1"/>
    <col min="515" max="515" width="15.28515625" style="1" customWidth="1"/>
    <col min="516" max="516" width="9.28515625" style="1" bestFit="1" customWidth="1"/>
    <col min="517" max="517" width="9.140625" style="1"/>
    <col min="518" max="518" width="12.7109375" style="1" customWidth="1"/>
    <col min="519" max="757" width="9.140625" style="1"/>
    <col min="758" max="758" width="15.42578125" style="1" customWidth="1"/>
    <col min="759" max="759" width="14.42578125" style="1" customWidth="1"/>
    <col min="760" max="761" width="11" style="1" customWidth="1"/>
    <col min="762" max="762" width="15" style="1" customWidth="1"/>
    <col min="763" max="763" width="11" style="1" customWidth="1"/>
    <col min="764" max="764" width="12.7109375" style="1" customWidth="1"/>
    <col min="765" max="765" width="12.85546875" style="1" customWidth="1"/>
    <col min="766" max="766" width="13.42578125" style="1" customWidth="1"/>
    <col min="767" max="770" width="9.140625" style="1"/>
    <col min="771" max="771" width="15.28515625" style="1" customWidth="1"/>
    <col min="772" max="772" width="9.28515625" style="1" bestFit="1" customWidth="1"/>
    <col min="773" max="773" width="9.140625" style="1"/>
    <col min="774" max="774" width="12.7109375" style="1" customWidth="1"/>
    <col min="775" max="1013" width="9.140625" style="1"/>
    <col min="1014" max="1014" width="15.42578125" style="1" customWidth="1"/>
    <col min="1015" max="1015" width="14.42578125" style="1" customWidth="1"/>
    <col min="1016" max="1017" width="11" style="1" customWidth="1"/>
    <col min="1018" max="1018" width="15" style="1" customWidth="1"/>
    <col min="1019" max="1019" width="11" style="1" customWidth="1"/>
    <col min="1020" max="1020" width="12.7109375" style="1" customWidth="1"/>
    <col min="1021" max="1021" width="12.85546875" style="1" customWidth="1"/>
    <col min="1022" max="1022" width="13.42578125" style="1" customWidth="1"/>
    <col min="1023" max="1026" width="9.140625" style="1"/>
    <col min="1027" max="1027" width="15.28515625" style="1" customWidth="1"/>
    <col min="1028" max="1028" width="9.28515625" style="1" bestFit="1" customWidth="1"/>
    <col min="1029" max="1029" width="9.140625" style="1"/>
    <col min="1030" max="1030" width="12.7109375" style="1" customWidth="1"/>
    <col min="1031" max="1269" width="9.140625" style="1"/>
    <col min="1270" max="1270" width="15.42578125" style="1" customWidth="1"/>
    <col min="1271" max="1271" width="14.42578125" style="1" customWidth="1"/>
    <col min="1272" max="1273" width="11" style="1" customWidth="1"/>
    <col min="1274" max="1274" width="15" style="1" customWidth="1"/>
    <col min="1275" max="1275" width="11" style="1" customWidth="1"/>
    <col min="1276" max="1276" width="12.7109375" style="1" customWidth="1"/>
    <col min="1277" max="1277" width="12.85546875" style="1" customWidth="1"/>
    <col min="1278" max="1278" width="13.42578125" style="1" customWidth="1"/>
    <col min="1279" max="1282" width="9.140625" style="1"/>
    <col min="1283" max="1283" width="15.28515625" style="1" customWidth="1"/>
    <col min="1284" max="1284" width="9.28515625" style="1" bestFit="1" customWidth="1"/>
    <col min="1285" max="1285" width="9.140625" style="1"/>
    <col min="1286" max="1286" width="12.7109375" style="1" customWidth="1"/>
    <col min="1287" max="1525" width="9.140625" style="1"/>
    <col min="1526" max="1526" width="15.42578125" style="1" customWidth="1"/>
    <col min="1527" max="1527" width="14.42578125" style="1" customWidth="1"/>
    <col min="1528" max="1529" width="11" style="1" customWidth="1"/>
    <col min="1530" max="1530" width="15" style="1" customWidth="1"/>
    <col min="1531" max="1531" width="11" style="1" customWidth="1"/>
    <col min="1532" max="1532" width="12.7109375" style="1" customWidth="1"/>
    <col min="1533" max="1533" width="12.85546875" style="1" customWidth="1"/>
    <col min="1534" max="1534" width="13.42578125" style="1" customWidth="1"/>
    <col min="1535" max="1538" width="9.140625" style="1"/>
    <col min="1539" max="1539" width="15.28515625" style="1" customWidth="1"/>
    <col min="1540" max="1540" width="9.28515625" style="1" bestFit="1" customWidth="1"/>
    <col min="1541" max="1541" width="9.140625" style="1"/>
    <col min="1542" max="1542" width="12.7109375" style="1" customWidth="1"/>
    <col min="1543" max="1781" width="9.140625" style="1"/>
    <col min="1782" max="1782" width="15.42578125" style="1" customWidth="1"/>
    <col min="1783" max="1783" width="14.42578125" style="1" customWidth="1"/>
    <col min="1784" max="1785" width="11" style="1" customWidth="1"/>
    <col min="1786" max="1786" width="15" style="1" customWidth="1"/>
    <col min="1787" max="1787" width="11" style="1" customWidth="1"/>
    <col min="1788" max="1788" width="12.7109375" style="1" customWidth="1"/>
    <col min="1789" max="1789" width="12.85546875" style="1" customWidth="1"/>
    <col min="1790" max="1790" width="13.42578125" style="1" customWidth="1"/>
    <col min="1791" max="1794" width="9.140625" style="1"/>
    <col min="1795" max="1795" width="15.28515625" style="1" customWidth="1"/>
    <col min="1796" max="1796" width="9.28515625" style="1" bestFit="1" customWidth="1"/>
    <col min="1797" max="1797" width="9.140625" style="1"/>
    <col min="1798" max="1798" width="12.7109375" style="1" customWidth="1"/>
    <col min="1799" max="2037" width="9.140625" style="1"/>
    <col min="2038" max="2038" width="15.42578125" style="1" customWidth="1"/>
    <col min="2039" max="2039" width="14.42578125" style="1" customWidth="1"/>
    <col min="2040" max="2041" width="11" style="1" customWidth="1"/>
    <col min="2042" max="2042" width="15" style="1" customWidth="1"/>
    <col min="2043" max="2043" width="11" style="1" customWidth="1"/>
    <col min="2044" max="2044" width="12.7109375" style="1" customWidth="1"/>
    <col min="2045" max="2045" width="12.85546875" style="1" customWidth="1"/>
    <col min="2046" max="2046" width="13.42578125" style="1" customWidth="1"/>
    <col min="2047" max="2050" width="9.140625" style="1"/>
    <col min="2051" max="2051" width="15.28515625" style="1" customWidth="1"/>
    <col min="2052" max="2052" width="9.28515625" style="1" bestFit="1" customWidth="1"/>
    <col min="2053" max="2053" width="9.140625" style="1"/>
    <col min="2054" max="2054" width="12.7109375" style="1" customWidth="1"/>
    <col min="2055" max="2293" width="9.140625" style="1"/>
    <col min="2294" max="2294" width="15.42578125" style="1" customWidth="1"/>
    <col min="2295" max="2295" width="14.42578125" style="1" customWidth="1"/>
    <col min="2296" max="2297" width="11" style="1" customWidth="1"/>
    <col min="2298" max="2298" width="15" style="1" customWidth="1"/>
    <col min="2299" max="2299" width="11" style="1" customWidth="1"/>
    <col min="2300" max="2300" width="12.7109375" style="1" customWidth="1"/>
    <col min="2301" max="2301" width="12.85546875" style="1" customWidth="1"/>
    <col min="2302" max="2302" width="13.42578125" style="1" customWidth="1"/>
    <col min="2303" max="2306" width="9.140625" style="1"/>
    <col min="2307" max="2307" width="15.28515625" style="1" customWidth="1"/>
    <col min="2308" max="2308" width="9.28515625" style="1" bestFit="1" customWidth="1"/>
    <col min="2309" max="2309" width="9.140625" style="1"/>
    <col min="2310" max="2310" width="12.7109375" style="1" customWidth="1"/>
    <col min="2311" max="2549" width="9.140625" style="1"/>
    <col min="2550" max="2550" width="15.42578125" style="1" customWidth="1"/>
    <col min="2551" max="2551" width="14.42578125" style="1" customWidth="1"/>
    <col min="2552" max="2553" width="11" style="1" customWidth="1"/>
    <col min="2554" max="2554" width="15" style="1" customWidth="1"/>
    <col min="2555" max="2555" width="11" style="1" customWidth="1"/>
    <col min="2556" max="2556" width="12.7109375" style="1" customWidth="1"/>
    <col min="2557" max="2557" width="12.85546875" style="1" customWidth="1"/>
    <col min="2558" max="2558" width="13.42578125" style="1" customWidth="1"/>
    <col min="2559" max="2562" width="9.140625" style="1"/>
    <col min="2563" max="2563" width="15.28515625" style="1" customWidth="1"/>
    <col min="2564" max="2564" width="9.28515625" style="1" bestFit="1" customWidth="1"/>
    <col min="2565" max="2565" width="9.140625" style="1"/>
    <col min="2566" max="2566" width="12.7109375" style="1" customWidth="1"/>
    <col min="2567" max="2805" width="9.140625" style="1"/>
    <col min="2806" max="2806" width="15.42578125" style="1" customWidth="1"/>
    <col min="2807" max="2807" width="14.42578125" style="1" customWidth="1"/>
    <col min="2808" max="2809" width="11" style="1" customWidth="1"/>
    <col min="2810" max="2810" width="15" style="1" customWidth="1"/>
    <col min="2811" max="2811" width="11" style="1" customWidth="1"/>
    <col min="2812" max="2812" width="12.7109375" style="1" customWidth="1"/>
    <col min="2813" max="2813" width="12.85546875" style="1" customWidth="1"/>
    <col min="2814" max="2814" width="13.42578125" style="1" customWidth="1"/>
    <col min="2815" max="2818" width="9.140625" style="1"/>
    <col min="2819" max="2819" width="15.28515625" style="1" customWidth="1"/>
    <col min="2820" max="2820" width="9.28515625" style="1" bestFit="1" customWidth="1"/>
    <col min="2821" max="2821" width="9.140625" style="1"/>
    <col min="2822" max="2822" width="12.7109375" style="1" customWidth="1"/>
    <col min="2823" max="3061" width="9.140625" style="1"/>
    <col min="3062" max="3062" width="15.42578125" style="1" customWidth="1"/>
    <col min="3063" max="3063" width="14.42578125" style="1" customWidth="1"/>
    <col min="3064" max="3065" width="11" style="1" customWidth="1"/>
    <col min="3066" max="3066" width="15" style="1" customWidth="1"/>
    <col min="3067" max="3067" width="11" style="1" customWidth="1"/>
    <col min="3068" max="3068" width="12.7109375" style="1" customWidth="1"/>
    <col min="3069" max="3069" width="12.85546875" style="1" customWidth="1"/>
    <col min="3070" max="3070" width="13.42578125" style="1" customWidth="1"/>
    <col min="3071" max="3074" width="9.140625" style="1"/>
    <col min="3075" max="3075" width="15.28515625" style="1" customWidth="1"/>
    <col min="3076" max="3076" width="9.28515625" style="1" bestFit="1" customWidth="1"/>
    <col min="3077" max="3077" width="9.140625" style="1"/>
    <col min="3078" max="3078" width="12.7109375" style="1" customWidth="1"/>
    <col min="3079" max="3317" width="9.140625" style="1"/>
    <col min="3318" max="3318" width="15.42578125" style="1" customWidth="1"/>
    <col min="3319" max="3319" width="14.42578125" style="1" customWidth="1"/>
    <col min="3320" max="3321" width="11" style="1" customWidth="1"/>
    <col min="3322" max="3322" width="15" style="1" customWidth="1"/>
    <col min="3323" max="3323" width="11" style="1" customWidth="1"/>
    <col min="3324" max="3324" width="12.7109375" style="1" customWidth="1"/>
    <col min="3325" max="3325" width="12.85546875" style="1" customWidth="1"/>
    <col min="3326" max="3326" width="13.42578125" style="1" customWidth="1"/>
    <col min="3327" max="3330" width="9.140625" style="1"/>
    <col min="3331" max="3331" width="15.28515625" style="1" customWidth="1"/>
    <col min="3332" max="3332" width="9.28515625" style="1" bestFit="1" customWidth="1"/>
    <col min="3333" max="3333" width="9.140625" style="1"/>
    <col min="3334" max="3334" width="12.7109375" style="1" customWidth="1"/>
    <col min="3335" max="3573" width="9.140625" style="1"/>
    <col min="3574" max="3574" width="15.42578125" style="1" customWidth="1"/>
    <col min="3575" max="3575" width="14.42578125" style="1" customWidth="1"/>
    <col min="3576" max="3577" width="11" style="1" customWidth="1"/>
    <col min="3578" max="3578" width="15" style="1" customWidth="1"/>
    <col min="3579" max="3579" width="11" style="1" customWidth="1"/>
    <col min="3580" max="3580" width="12.7109375" style="1" customWidth="1"/>
    <col min="3581" max="3581" width="12.85546875" style="1" customWidth="1"/>
    <col min="3582" max="3582" width="13.42578125" style="1" customWidth="1"/>
    <col min="3583" max="3586" width="9.140625" style="1"/>
    <col min="3587" max="3587" width="15.28515625" style="1" customWidth="1"/>
    <col min="3588" max="3588" width="9.28515625" style="1" bestFit="1" customWidth="1"/>
    <col min="3589" max="3589" width="9.140625" style="1"/>
    <col min="3590" max="3590" width="12.7109375" style="1" customWidth="1"/>
    <col min="3591" max="3829" width="9.140625" style="1"/>
    <col min="3830" max="3830" width="15.42578125" style="1" customWidth="1"/>
    <col min="3831" max="3831" width="14.42578125" style="1" customWidth="1"/>
    <col min="3832" max="3833" width="11" style="1" customWidth="1"/>
    <col min="3834" max="3834" width="15" style="1" customWidth="1"/>
    <col min="3835" max="3835" width="11" style="1" customWidth="1"/>
    <col min="3836" max="3836" width="12.7109375" style="1" customWidth="1"/>
    <col min="3837" max="3837" width="12.85546875" style="1" customWidth="1"/>
    <col min="3838" max="3838" width="13.42578125" style="1" customWidth="1"/>
    <col min="3839" max="3842" width="9.140625" style="1"/>
    <col min="3843" max="3843" width="15.28515625" style="1" customWidth="1"/>
    <col min="3844" max="3844" width="9.28515625" style="1" bestFit="1" customWidth="1"/>
    <col min="3845" max="3845" width="9.140625" style="1"/>
    <col min="3846" max="3846" width="12.7109375" style="1" customWidth="1"/>
    <col min="3847" max="4085" width="9.140625" style="1"/>
    <col min="4086" max="4086" width="15.42578125" style="1" customWidth="1"/>
    <col min="4087" max="4087" width="14.42578125" style="1" customWidth="1"/>
    <col min="4088" max="4089" width="11" style="1" customWidth="1"/>
    <col min="4090" max="4090" width="15" style="1" customWidth="1"/>
    <col min="4091" max="4091" width="11" style="1" customWidth="1"/>
    <col min="4092" max="4092" width="12.7109375" style="1" customWidth="1"/>
    <col min="4093" max="4093" width="12.85546875" style="1" customWidth="1"/>
    <col min="4094" max="4094" width="13.42578125" style="1" customWidth="1"/>
    <col min="4095" max="4098" width="9.140625" style="1"/>
    <col min="4099" max="4099" width="15.28515625" style="1" customWidth="1"/>
    <col min="4100" max="4100" width="9.28515625" style="1" bestFit="1" customWidth="1"/>
    <col min="4101" max="4101" width="9.140625" style="1"/>
    <col min="4102" max="4102" width="12.7109375" style="1" customWidth="1"/>
    <col min="4103" max="4341" width="9.140625" style="1"/>
    <col min="4342" max="4342" width="15.42578125" style="1" customWidth="1"/>
    <col min="4343" max="4343" width="14.42578125" style="1" customWidth="1"/>
    <col min="4344" max="4345" width="11" style="1" customWidth="1"/>
    <col min="4346" max="4346" width="15" style="1" customWidth="1"/>
    <col min="4347" max="4347" width="11" style="1" customWidth="1"/>
    <col min="4348" max="4348" width="12.7109375" style="1" customWidth="1"/>
    <col min="4349" max="4349" width="12.85546875" style="1" customWidth="1"/>
    <col min="4350" max="4350" width="13.42578125" style="1" customWidth="1"/>
    <col min="4351" max="4354" width="9.140625" style="1"/>
    <col min="4355" max="4355" width="15.28515625" style="1" customWidth="1"/>
    <col min="4356" max="4356" width="9.28515625" style="1" bestFit="1" customWidth="1"/>
    <col min="4357" max="4357" width="9.140625" style="1"/>
    <col min="4358" max="4358" width="12.7109375" style="1" customWidth="1"/>
    <col min="4359" max="4597" width="9.140625" style="1"/>
    <col min="4598" max="4598" width="15.42578125" style="1" customWidth="1"/>
    <col min="4599" max="4599" width="14.42578125" style="1" customWidth="1"/>
    <col min="4600" max="4601" width="11" style="1" customWidth="1"/>
    <col min="4602" max="4602" width="15" style="1" customWidth="1"/>
    <col min="4603" max="4603" width="11" style="1" customWidth="1"/>
    <col min="4604" max="4604" width="12.7109375" style="1" customWidth="1"/>
    <col min="4605" max="4605" width="12.85546875" style="1" customWidth="1"/>
    <col min="4606" max="4606" width="13.42578125" style="1" customWidth="1"/>
    <col min="4607" max="4610" width="9.140625" style="1"/>
    <col min="4611" max="4611" width="15.28515625" style="1" customWidth="1"/>
    <col min="4612" max="4612" width="9.28515625" style="1" bestFit="1" customWidth="1"/>
    <col min="4613" max="4613" width="9.140625" style="1"/>
    <col min="4614" max="4614" width="12.7109375" style="1" customWidth="1"/>
    <col min="4615" max="4853" width="9.140625" style="1"/>
    <col min="4854" max="4854" width="15.42578125" style="1" customWidth="1"/>
    <col min="4855" max="4855" width="14.42578125" style="1" customWidth="1"/>
    <col min="4856" max="4857" width="11" style="1" customWidth="1"/>
    <col min="4858" max="4858" width="15" style="1" customWidth="1"/>
    <col min="4859" max="4859" width="11" style="1" customWidth="1"/>
    <col min="4860" max="4860" width="12.7109375" style="1" customWidth="1"/>
    <col min="4861" max="4861" width="12.85546875" style="1" customWidth="1"/>
    <col min="4862" max="4862" width="13.42578125" style="1" customWidth="1"/>
    <col min="4863" max="4866" width="9.140625" style="1"/>
    <col min="4867" max="4867" width="15.28515625" style="1" customWidth="1"/>
    <col min="4868" max="4868" width="9.28515625" style="1" bestFit="1" customWidth="1"/>
    <col min="4869" max="4869" width="9.140625" style="1"/>
    <col min="4870" max="4870" width="12.7109375" style="1" customWidth="1"/>
    <col min="4871" max="5109" width="9.140625" style="1"/>
    <col min="5110" max="5110" width="15.42578125" style="1" customWidth="1"/>
    <col min="5111" max="5111" width="14.42578125" style="1" customWidth="1"/>
    <col min="5112" max="5113" width="11" style="1" customWidth="1"/>
    <col min="5114" max="5114" width="15" style="1" customWidth="1"/>
    <col min="5115" max="5115" width="11" style="1" customWidth="1"/>
    <col min="5116" max="5116" width="12.7109375" style="1" customWidth="1"/>
    <col min="5117" max="5117" width="12.85546875" style="1" customWidth="1"/>
    <col min="5118" max="5118" width="13.42578125" style="1" customWidth="1"/>
    <col min="5119" max="5122" width="9.140625" style="1"/>
    <col min="5123" max="5123" width="15.28515625" style="1" customWidth="1"/>
    <col min="5124" max="5124" width="9.28515625" style="1" bestFit="1" customWidth="1"/>
    <col min="5125" max="5125" width="9.140625" style="1"/>
    <col min="5126" max="5126" width="12.7109375" style="1" customWidth="1"/>
    <col min="5127" max="5365" width="9.140625" style="1"/>
    <col min="5366" max="5366" width="15.42578125" style="1" customWidth="1"/>
    <col min="5367" max="5367" width="14.42578125" style="1" customWidth="1"/>
    <col min="5368" max="5369" width="11" style="1" customWidth="1"/>
    <col min="5370" max="5370" width="15" style="1" customWidth="1"/>
    <col min="5371" max="5371" width="11" style="1" customWidth="1"/>
    <col min="5372" max="5372" width="12.7109375" style="1" customWidth="1"/>
    <col min="5373" max="5373" width="12.85546875" style="1" customWidth="1"/>
    <col min="5374" max="5374" width="13.42578125" style="1" customWidth="1"/>
    <col min="5375" max="5378" width="9.140625" style="1"/>
    <col min="5379" max="5379" width="15.28515625" style="1" customWidth="1"/>
    <col min="5380" max="5380" width="9.28515625" style="1" bestFit="1" customWidth="1"/>
    <col min="5381" max="5381" width="9.140625" style="1"/>
    <col min="5382" max="5382" width="12.7109375" style="1" customWidth="1"/>
    <col min="5383" max="5621" width="9.140625" style="1"/>
    <col min="5622" max="5622" width="15.42578125" style="1" customWidth="1"/>
    <col min="5623" max="5623" width="14.42578125" style="1" customWidth="1"/>
    <col min="5624" max="5625" width="11" style="1" customWidth="1"/>
    <col min="5626" max="5626" width="15" style="1" customWidth="1"/>
    <col min="5627" max="5627" width="11" style="1" customWidth="1"/>
    <col min="5628" max="5628" width="12.7109375" style="1" customWidth="1"/>
    <col min="5629" max="5629" width="12.85546875" style="1" customWidth="1"/>
    <col min="5630" max="5630" width="13.42578125" style="1" customWidth="1"/>
    <col min="5631" max="5634" width="9.140625" style="1"/>
    <col min="5635" max="5635" width="15.28515625" style="1" customWidth="1"/>
    <col min="5636" max="5636" width="9.28515625" style="1" bestFit="1" customWidth="1"/>
    <col min="5637" max="5637" width="9.140625" style="1"/>
    <col min="5638" max="5638" width="12.7109375" style="1" customWidth="1"/>
    <col min="5639" max="5877" width="9.140625" style="1"/>
    <col min="5878" max="5878" width="15.42578125" style="1" customWidth="1"/>
    <col min="5879" max="5879" width="14.42578125" style="1" customWidth="1"/>
    <col min="5880" max="5881" width="11" style="1" customWidth="1"/>
    <col min="5882" max="5882" width="15" style="1" customWidth="1"/>
    <col min="5883" max="5883" width="11" style="1" customWidth="1"/>
    <col min="5884" max="5884" width="12.7109375" style="1" customWidth="1"/>
    <col min="5885" max="5885" width="12.85546875" style="1" customWidth="1"/>
    <col min="5886" max="5886" width="13.42578125" style="1" customWidth="1"/>
    <col min="5887" max="5890" width="9.140625" style="1"/>
    <col min="5891" max="5891" width="15.28515625" style="1" customWidth="1"/>
    <col min="5892" max="5892" width="9.28515625" style="1" bestFit="1" customWidth="1"/>
    <col min="5893" max="5893" width="9.140625" style="1"/>
    <col min="5894" max="5894" width="12.7109375" style="1" customWidth="1"/>
    <col min="5895" max="6133" width="9.140625" style="1"/>
    <col min="6134" max="6134" width="15.42578125" style="1" customWidth="1"/>
    <col min="6135" max="6135" width="14.42578125" style="1" customWidth="1"/>
    <col min="6136" max="6137" width="11" style="1" customWidth="1"/>
    <col min="6138" max="6138" width="15" style="1" customWidth="1"/>
    <col min="6139" max="6139" width="11" style="1" customWidth="1"/>
    <col min="6140" max="6140" width="12.7109375" style="1" customWidth="1"/>
    <col min="6141" max="6141" width="12.85546875" style="1" customWidth="1"/>
    <col min="6142" max="6142" width="13.42578125" style="1" customWidth="1"/>
    <col min="6143" max="6146" width="9.140625" style="1"/>
    <col min="6147" max="6147" width="15.28515625" style="1" customWidth="1"/>
    <col min="6148" max="6148" width="9.28515625" style="1" bestFit="1" customWidth="1"/>
    <col min="6149" max="6149" width="9.140625" style="1"/>
    <col min="6150" max="6150" width="12.7109375" style="1" customWidth="1"/>
    <col min="6151" max="6389" width="9.140625" style="1"/>
    <col min="6390" max="6390" width="15.42578125" style="1" customWidth="1"/>
    <col min="6391" max="6391" width="14.42578125" style="1" customWidth="1"/>
    <col min="6392" max="6393" width="11" style="1" customWidth="1"/>
    <col min="6394" max="6394" width="15" style="1" customWidth="1"/>
    <col min="6395" max="6395" width="11" style="1" customWidth="1"/>
    <col min="6396" max="6396" width="12.7109375" style="1" customWidth="1"/>
    <col min="6397" max="6397" width="12.85546875" style="1" customWidth="1"/>
    <col min="6398" max="6398" width="13.42578125" style="1" customWidth="1"/>
    <col min="6399" max="6402" width="9.140625" style="1"/>
    <col min="6403" max="6403" width="15.28515625" style="1" customWidth="1"/>
    <col min="6404" max="6404" width="9.28515625" style="1" bestFit="1" customWidth="1"/>
    <col min="6405" max="6405" width="9.140625" style="1"/>
    <col min="6406" max="6406" width="12.7109375" style="1" customWidth="1"/>
    <col min="6407" max="6645" width="9.140625" style="1"/>
    <col min="6646" max="6646" width="15.42578125" style="1" customWidth="1"/>
    <col min="6647" max="6647" width="14.42578125" style="1" customWidth="1"/>
    <col min="6648" max="6649" width="11" style="1" customWidth="1"/>
    <col min="6650" max="6650" width="15" style="1" customWidth="1"/>
    <col min="6651" max="6651" width="11" style="1" customWidth="1"/>
    <col min="6652" max="6652" width="12.7109375" style="1" customWidth="1"/>
    <col min="6653" max="6653" width="12.85546875" style="1" customWidth="1"/>
    <col min="6654" max="6654" width="13.42578125" style="1" customWidth="1"/>
    <col min="6655" max="6658" width="9.140625" style="1"/>
    <col min="6659" max="6659" width="15.28515625" style="1" customWidth="1"/>
    <col min="6660" max="6660" width="9.28515625" style="1" bestFit="1" customWidth="1"/>
    <col min="6661" max="6661" width="9.140625" style="1"/>
    <col min="6662" max="6662" width="12.7109375" style="1" customWidth="1"/>
    <col min="6663" max="6901" width="9.140625" style="1"/>
    <col min="6902" max="6902" width="15.42578125" style="1" customWidth="1"/>
    <col min="6903" max="6903" width="14.42578125" style="1" customWidth="1"/>
    <col min="6904" max="6905" width="11" style="1" customWidth="1"/>
    <col min="6906" max="6906" width="15" style="1" customWidth="1"/>
    <col min="6907" max="6907" width="11" style="1" customWidth="1"/>
    <col min="6908" max="6908" width="12.7109375" style="1" customWidth="1"/>
    <col min="6909" max="6909" width="12.85546875" style="1" customWidth="1"/>
    <col min="6910" max="6910" width="13.42578125" style="1" customWidth="1"/>
    <col min="6911" max="6914" width="9.140625" style="1"/>
    <col min="6915" max="6915" width="15.28515625" style="1" customWidth="1"/>
    <col min="6916" max="6916" width="9.28515625" style="1" bestFit="1" customWidth="1"/>
    <col min="6917" max="6917" width="9.140625" style="1"/>
    <col min="6918" max="6918" width="12.7109375" style="1" customWidth="1"/>
    <col min="6919" max="7157" width="9.140625" style="1"/>
    <col min="7158" max="7158" width="15.42578125" style="1" customWidth="1"/>
    <col min="7159" max="7159" width="14.42578125" style="1" customWidth="1"/>
    <col min="7160" max="7161" width="11" style="1" customWidth="1"/>
    <col min="7162" max="7162" width="15" style="1" customWidth="1"/>
    <col min="7163" max="7163" width="11" style="1" customWidth="1"/>
    <col min="7164" max="7164" width="12.7109375" style="1" customWidth="1"/>
    <col min="7165" max="7165" width="12.85546875" style="1" customWidth="1"/>
    <col min="7166" max="7166" width="13.42578125" style="1" customWidth="1"/>
    <col min="7167" max="7170" width="9.140625" style="1"/>
    <col min="7171" max="7171" width="15.28515625" style="1" customWidth="1"/>
    <col min="7172" max="7172" width="9.28515625" style="1" bestFit="1" customWidth="1"/>
    <col min="7173" max="7173" width="9.140625" style="1"/>
    <col min="7174" max="7174" width="12.7109375" style="1" customWidth="1"/>
    <col min="7175" max="7413" width="9.140625" style="1"/>
    <col min="7414" max="7414" width="15.42578125" style="1" customWidth="1"/>
    <col min="7415" max="7415" width="14.42578125" style="1" customWidth="1"/>
    <col min="7416" max="7417" width="11" style="1" customWidth="1"/>
    <col min="7418" max="7418" width="15" style="1" customWidth="1"/>
    <col min="7419" max="7419" width="11" style="1" customWidth="1"/>
    <col min="7420" max="7420" width="12.7109375" style="1" customWidth="1"/>
    <col min="7421" max="7421" width="12.85546875" style="1" customWidth="1"/>
    <col min="7422" max="7422" width="13.42578125" style="1" customWidth="1"/>
    <col min="7423" max="7426" width="9.140625" style="1"/>
    <col min="7427" max="7427" width="15.28515625" style="1" customWidth="1"/>
    <col min="7428" max="7428" width="9.28515625" style="1" bestFit="1" customWidth="1"/>
    <col min="7429" max="7429" width="9.140625" style="1"/>
    <col min="7430" max="7430" width="12.7109375" style="1" customWidth="1"/>
    <col min="7431" max="7669" width="9.140625" style="1"/>
    <col min="7670" max="7670" width="15.42578125" style="1" customWidth="1"/>
    <col min="7671" max="7671" width="14.42578125" style="1" customWidth="1"/>
    <col min="7672" max="7673" width="11" style="1" customWidth="1"/>
    <col min="7674" max="7674" width="15" style="1" customWidth="1"/>
    <col min="7675" max="7675" width="11" style="1" customWidth="1"/>
    <col min="7676" max="7676" width="12.7109375" style="1" customWidth="1"/>
    <col min="7677" max="7677" width="12.85546875" style="1" customWidth="1"/>
    <col min="7678" max="7678" width="13.42578125" style="1" customWidth="1"/>
    <col min="7679" max="7682" width="9.140625" style="1"/>
    <col min="7683" max="7683" width="15.28515625" style="1" customWidth="1"/>
    <col min="7684" max="7684" width="9.28515625" style="1" bestFit="1" customWidth="1"/>
    <col min="7685" max="7685" width="9.140625" style="1"/>
    <col min="7686" max="7686" width="12.7109375" style="1" customWidth="1"/>
    <col min="7687" max="7925" width="9.140625" style="1"/>
    <col min="7926" max="7926" width="15.42578125" style="1" customWidth="1"/>
    <col min="7927" max="7927" width="14.42578125" style="1" customWidth="1"/>
    <col min="7928" max="7929" width="11" style="1" customWidth="1"/>
    <col min="7930" max="7930" width="15" style="1" customWidth="1"/>
    <col min="7931" max="7931" width="11" style="1" customWidth="1"/>
    <col min="7932" max="7932" width="12.7109375" style="1" customWidth="1"/>
    <col min="7933" max="7933" width="12.85546875" style="1" customWidth="1"/>
    <col min="7934" max="7934" width="13.42578125" style="1" customWidth="1"/>
    <col min="7935" max="7938" width="9.140625" style="1"/>
    <col min="7939" max="7939" width="15.28515625" style="1" customWidth="1"/>
    <col min="7940" max="7940" width="9.28515625" style="1" bestFit="1" customWidth="1"/>
    <col min="7941" max="7941" width="9.140625" style="1"/>
    <col min="7942" max="7942" width="12.7109375" style="1" customWidth="1"/>
    <col min="7943" max="8181" width="9.140625" style="1"/>
    <col min="8182" max="8182" width="15.42578125" style="1" customWidth="1"/>
    <col min="8183" max="8183" width="14.42578125" style="1" customWidth="1"/>
    <col min="8184" max="8185" width="11" style="1" customWidth="1"/>
    <col min="8186" max="8186" width="15" style="1" customWidth="1"/>
    <col min="8187" max="8187" width="11" style="1" customWidth="1"/>
    <col min="8188" max="8188" width="12.7109375" style="1" customWidth="1"/>
    <col min="8189" max="8189" width="12.85546875" style="1" customWidth="1"/>
    <col min="8190" max="8190" width="13.42578125" style="1" customWidth="1"/>
    <col min="8191" max="8194" width="9.140625" style="1"/>
    <col min="8195" max="8195" width="15.28515625" style="1" customWidth="1"/>
    <col min="8196" max="8196" width="9.28515625" style="1" bestFit="1" customWidth="1"/>
    <col min="8197" max="8197" width="9.140625" style="1"/>
    <col min="8198" max="8198" width="12.7109375" style="1" customWidth="1"/>
    <col min="8199" max="8437" width="9.140625" style="1"/>
    <col min="8438" max="8438" width="15.42578125" style="1" customWidth="1"/>
    <col min="8439" max="8439" width="14.42578125" style="1" customWidth="1"/>
    <col min="8440" max="8441" width="11" style="1" customWidth="1"/>
    <col min="8442" max="8442" width="15" style="1" customWidth="1"/>
    <col min="8443" max="8443" width="11" style="1" customWidth="1"/>
    <col min="8444" max="8444" width="12.7109375" style="1" customWidth="1"/>
    <col min="8445" max="8445" width="12.85546875" style="1" customWidth="1"/>
    <col min="8446" max="8446" width="13.42578125" style="1" customWidth="1"/>
    <col min="8447" max="8450" width="9.140625" style="1"/>
    <col min="8451" max="8451" width="15.28515625" style="1" customWidth="1"/>
    <col min="8452" max="8452" width="9.28515625" style="1" bestFit="1" customWidth="1"/>
    <col min="8453" max="8453" width="9.140625" style="1"/>
    <col min="8454" max="8454" width="12.7109375" style="1" customWidth="1"/>
    <col min="8455" max="8693" width="9.140625" style="1"/>
    <col min="8694" max="8694" width="15.42578125" style="1" customWidth="1"/>
    <col min="8695" max="8695" width="14.42578125" style="1" customWidth="1"/>
    <col min="8696" max="8697" width="11" style="1" customWidth="1"/>
    <col min="8698" max="8698" width="15" style="1" customWidth="1"/>
    <col min="8699" max="8699" width="11" style="1" customWidth="1"/>
    <col min="8700" max="8700" width="12.7109375" style="1" customWidth="1"/>
    <col min="8701" max="8701" width="12.85546875" style="1" customWidth="1"/>
    <col min="8702" max="8702" width="13.42578125" style="1" customWidth="1"/>
    <col min="8703" max="8706" width="9.140625" style="1"/>
    <col min="8707" max="8707" width="15.28515625" style="1" customWidth="1"/>
    <col min="8708" max="8708" width="9.28515625" style="1" bestFit="1" customWidth="1"/>
    <col min="8709" max="8709" width="9.140625" style="1"/>
    <col min="8710" max="8710" width="12.7109375" style="1" customWidth="1"/>
    <col min="8711" max="8949" width="9.140625" style="1"/>
    <col min="8950" max="8950" width="15.42578125" style="1" customWidth="1"/>
    <col min="8951" max="8951" width="14.42578125" style="1" customWidth="1"/>
    <col min="8952" max="8953" width="11" style="1" customWidth="1"/>
    <col min="8954" max="8954" width="15" style="1" customWidth="1"/>
    <col min="8955" max="8955" width="11" style="1" customWidth="1"/>
    <col min="8956" max="8956" width="12.7109375" style="1" customWidth="1"/>
    <col min="8957" max="8957" width="12.85546875" style="1" customWidth="1"/>
    <col min="8958" max="8958" width="13.42578125" style="1" customWidth="1"/>
    <col min="8959" max="8962" width="9.140625" style="1"/>
    <col min="8963" max="8963" width="15.28515625" style="1" customWidth="1"/>
    <col min="8964" max="8964" width="9.28515625" style="1" bestFit="1" customWidth="1"/>
    <col min="8965" max="8965" width="9.140625" style="1"/>
    <col min="8966" max="8966" width="12.7109375" style="1" customWidth="1"/>
    <col min="8967" max="9205" width="9.140625" style="1"/>
    <col min="9206" max="9206" width="15.42578125" style="1" customWidth="1"/>
    <col min="9207" max="9207" width="14.42578125" style="1" customWidth="1"/>
    <col min="9208" max="9209" width="11" style="1" customWidth="1"/>
    <col min="9210" max="9210" width="15" style="1" customWidth="1"/>
    <col min="9211" max="9211" width="11" style="1" customWidth="1"/>
    <col min="9212" max="9212" width="12.7109375" style="1" customWidth="1"/>
    <col min="9213" max="9213" width="12.85546875" style="1" customWidth="1"/>
    <col min="9214" max="9214" width="13.42578125" style="1" customWidth="1"/>
    <col min="9215" max="9218" width="9.140625" style="1"/>
    <col min="9219" max="9219" width="15.28515625" style="1" customWidth="1"/>
    <col min="9220" max="9220" width="9.28515625" style="1" bestFit="1" customWidth="1"/>
    <col min="9221" max="9221" width="9.140625" style="1"/>
    <col min="9222" max="9222" width="12.7109375" style="1" customWidth="1"/>
    <col min="9223" max="9461" width="9.140625" style="1"/>
    <col min="9462" max="9462" width="15.42578125" style="1" customWidth="1"/>
    <col min="9463" max="9463" width="14.42578125" style="1" customWidth="1"/>
    <col min="9464" max="9465" width="11" style="1" customWidth="1"/>
    <col min="9466" max="9466" width="15" style="1" customWidth="1"/>
    <col min="9467" max="9467" width="11" style="1" customWidth="1"/>
    <col min="9468" max="9468" width="12.7109375" style="1" customWidth="1"/>
    <col min="9469" max="9469" width="12.85546875" style="1" customWidth="1"/>
    <col min="9470" max="9470" width="13.42578125" style="1" customWidth="1"/>
    <col min="9471" max="9474" width="9.140625" style="1"/>
    <col min="9475" max="9475" width="15.28515625" style="1" customWidth="1"/>
    <col min="9476" max="9476" width="9.28515625" style="1" bestFit="1" customWidth="1"/>
    <col min="9477" max="9477" width="9.140625" style="1"/>
    <col min="9478" max="9478" width="12.7109375" style="1" customWidth="1"/>
    <col min="9479" max="9717" width="9.140625" style="1"/>
    <col min="9718" max="9718" width="15.42578125" style="1" customWidth="1"/>
    <col min="9719" max="9719" width="14.42578125" style="1" customWidth="1"/>
    <col min="9720" max="9721" width="11" style="1" customWidth="1"/>
    <col min="9722" max="9722" width="15" style="1" customWidth="1"/>
    <col min="9723" max="9723" width="11" style="1" customWidth="1"/>
    <col min="9724" max="9724" width="12.7109375" style="1" customWidth="1"/>
    <col min="9725" max="9725" width="12.85546875" style="1" customWidth="1"/>
    <col min="9726" max="9726" width="13.42578125" style="1" customWidth="1"/>
    <col min="9727" max="9730" width="9.140625" style="1"/>
    <col min="9731" max="9731" width="15.28515625" style="1" customWidth="1"/>
    <col min="9732" max="9732" width="9.28515625" style="1" bestFit="1" customWidth="1"/>
    <col min="9733" max="9733" width="9.140625" style="1"/>
    <col min="9734" max="9734" width="12.7109375" style="1" customWidth="1"/>
    <col min="9735" max="9973" width="9.140625" style="1"/>
    <col min="9974" max="9974" width="15.42578125" style="1" customWidth="1"/>
    <col min="9975" max="9975" width="14.42578125" style="1" customWidth="1"/>
    <col min="9976" max="9977" width="11" style="1" customWidth="1"/>
    <col min="9978" max="9978" width="15" style="1" customWidth="1"/>
    <col min="9979" max="9979" width="11" style="1" customWidth="1"/>
    <col min="9980" max="9980" width="12.7109375" style="1" customWidth="1"/>
    <col min="9981" max="9981" width="12.85546875" style="1" customWidth="1"/>
    <col min="9982" max="9982" width="13.42578125" style="1" customWidth="1"/>
    <col min="9983" max="9986" width="9.140625" style="1"/>
    <col min="9987" max="9987" width="15.28515625" style="1" customWidth="1"/>
    <col min="9988" max="9988" width="9.28515625" style="1" bestFit="1" customWidth="1"/>
    <col min="9989" max="9989" width="9.140625" style="1"/>
    <col min="9990" max="9990" width="12.7109375" style="1" customWidth="1"/>
    <col min="9991" max="10229" width="9.140625" style="1"/>
    <col min="10230" max="10230" width="15.42578125" style="1" customWidth="1"/>
    <col min="10231" max="10231" width="14.42578125" style="1" customWidth="1"/>
    <col min="10232" max="10233" width="11" style="1" customWidth="1"/>
    <col min="10234" max="10234" width="15" style="1" customWidth="1"/>
    <col min="10235" max="10235" width="11" style="1" customWidth="1"/>
    <col min="10236" max="10236" width="12.7109375" style="1" customWidth="1"/>
    <col min="10237" max="10237" width="12.85546875" style="1" customWidth="1"/>
    <col min="10238" max="10238" width="13.42578125" style="1" customWidth="1"/>
    <col min="10239" max="10242" width="9.140625" style="1"/>
    <col min="10243" max="10243" width="15.28515625" style="1" customWidth="1"/>
    <col min="10244" max="10244" width="9.28515625" style="1" bestFit="1" customWidth="1"/>
    <col min="10245" max="10245" width="9.140625" style="1"/>
    <col min="10246" max="10246" width="12.7109375" style="1" customWidth="1"/>
    <col min="10247" max="10485" width="9.140625" style="1"/>
    <col min="10486" max="10486" width="15.42578125" style="1" customWidth="1"/>
    <col min="10487" max="10487" width="14.42578125" style="1" customWidth="1"/>
    <col min="10488" max="10489" width="11" style="1" customWidth="1"/>
    <col min="10490" max="10490" width="15" style="1" customWidth="1"/>
    <col min="10491" max="10491" width="11" style="1" customWidth="1"/>
    <col min="10492" max="10492" width="12.7109375" style="1" customWidth="1"/>
    <col min="10493" max="10493" width="12.85546875" style="1" customWidth="1"/>
    <col min="10494" max="10494" width="13.42578125" style="1" customWidth="1"/>
    <col min="10495" max="10498" width="9.140625" style="1"/>
    <col min="10499" max="10499" width="15.28515625" style="1" customWidth="1"/>
    <col min="10500" max="10500" width="9.28515625" style="1" bestFit="1" customWidth="1"/>
    <col min="10501" max="10501" width="9.140625" style="1"/>
    <col min="10502" max="10502" width="12.7109375" style="1" customWidth="1"/>
    <col min="10503" max="10741" width="9.140625" style="1"/>
    <col min="10742" max="10742" width="15.42578125" style="1" customWidth="1"/>
    <col min="10743" max="10743" width="14.42578125" style="1" customWidth="1"/>
    <col min="10744" max="10745" width="11" style="1" customWidth="1"/>
    <col min="10746" max="10746" width="15" style="1" customWidth="1"/>
    <col min="10747" max="10747" width="11" style="1" customWidth="1"/>
    <col min="10748" max="10748" width="12.7109375" style="1" customWidth="1"/>
    <col min="10749" max="10749" width="12.85546875" style="1" customWidth="1"/>
    <col min="10750" max="10750" width="13.42578125" style="1" customWidth="1"/>
    <col min="10751" max="10754" width="9.140625" style="1"/>
    <col min="10755" max="10755" width="15.28515625" style="1" customWidth="1"/>
    <col min="10756" max="10756" width="9.28515625" style="1" bestFit="1" customWidth="1"/>
    <col min="10757" max="10757" width="9.140625" style="1"/>
    <col min="10758" max="10758" width="12.7109375" style="1" customWidth="1"/>
    <col min="10759" max="10997" width="9.140625" style="1"/>
    <col min="10998" max="10998" width="15.42578125" style="1" customWidth="1"/>
    <col min="10999" max="10999" width="14.42578125" style="1" customWidth="1"/>
    <col min="11000" max="11001" width="11" style="1" customWidth="1"/>
    <col min="11002" max="11002" width="15" style="1" customWidth="1"/>
    <col min="11003" max="11003" width="11" style="1" customWidth="1"/>
    <col min="11004" max="11004" width="12.7109375" style="1" customWidth="1"/>
    <col min="11005" max="11005" width="12.85546875" style="1" customWidth="1"/>
    <col min="11006" max="11006" width="13.42578125" style="1" customWidth="1"/>
    <col min="11007" max="11010" width="9.140625" style="1"/>
    <col min="11011" max="11011" width="15.28515625" style="1" customWidth="1"/>
    <col min="11012" max="11012" width="9.28515625" style="1" bestFit="1" customWidth="1"/>
    <col min="11013" max="11013" width="9.140625" style="1"/>
    <col min="11014" max="11014" width="12.7109375" style="1" customWidth="1"/>
    <col min="11015" max="11253" width="9.140625" style="1"/>
    <col min="11254" max="11254" width="15.42578125" style="1" customWidth="1"/>
    <col min="11255" max="11255" width="14.42578125" style="1" customWidth="1"/>
    <col min="11256" max="11257" width="11" style="1" customWidth="1"/>
    <col min="11258" max="11258" width="15" style="1" customWidth="1"/>
    <col min="11259" max="11259" width="11" style="1" customWidth="1"/>
    <col min="11260" max="11260" width="12.7109375" style="1" customWidth="1"/>
    <col min="11261" max="11261" width="12.85546875" style="1" customWidth="1"/>
    <col min="11262" max="11262" width="13.42578125" style="1" customWidth="1"/>
    <col min="11263" max="11266" width="9.140625" style="1"/>
    <col min="11267" max="11267" width="15.28515625" style="1" customWidth="1"/>
    <col min="11268" max="11268" width="9.28515625" style="1" bestFit="1" customWidth="1"/>
    <col min="11269" max="11269" width="9.140625" style="1"/>
    <col min="11270" max="11270" width="12.7109375" style="1" customWidth="1"/>
    <col min="11271" max="11509" width="9.140625" style="1"/>
    <col min="11510" max="11510" width="15.42578125" style="1" customWidth="1"/>
    <col min="11511" max="11511" width="14.42578125" style="1" customWidth="1"/>
    <col min="11512" max="11513" width="11" style="1" customWidth="1"/>
    <col min="11514" max="11514" width="15" style="1" customWidth="1"/>
    <col min="11515" max="11515" width="11" style="1" customWidth="1"/>
    <col min="11516" max="11516" width="12.7109375" style="1" customWidth="1"/>
    <col min="11517" max="11517" width="12.85546875" style="1" customWidth="1"/>
    <col min="11518" max="11518" width="13.42578125" style="1" customWidth="1"/>
    <col min="11519" max="11522" width="9.140625" style="1"/>
    <col min="11523" max="11523" width="15.28515625" style="1" customWidth="1"/>
    <col min="11524" max="11524" width="9.28515625" style="1" bestFit="1" customWidth="1"/>
    <col min="11525" max="11525" width="9.140625" style="1"/>
    <col min="11526" max="11526" width="12.7109375" style="1" customWidth="1"/>
    <col min="11527" max="11765" width="9.140625" style="1"/>
    <col min="11766" max="11766" width="15.42578125" style="1" customWidth="1"/>
    <col min="11767" max="11767" width="14.42578125" style="1" customWidth="1"/>
    <col min="11768" max="11769" width="11" style="1" customWidth="1"/>
    <col min="11770" max="11770" width="15" style="1" customWidth="1"/>
    <col min="11771" max="11771" width="11" style="1" customWidth="1"/>
    <col min="11772" max="11772" width="12.7109375" style="1" customWidth="1"/>
    <col min="11773" max="11773" width="12.85546875" style="1" customWidth="1"/>
    <col min="11774" max="11774" width="13.42578125" style="1" customWidth="1"/>
    <col min="11775" max="11778" width="9.140625" style="1"/>
    <col min="11779" max="11779" width="15.28515625" style="1" customWidth="1"/>
    <col min="11780" max="11780" width="9.28515625" style="1" bestFit="1" customWidth="1"/>
    <col min="11781" max="11781" width="9.140625" style="1"/>
    <col min="11782" max="11782" width="12.7109375" style="1" customWidth="1"/>
    <col min="11783" max="12021" width="9.140625" style="1"/>
    <col min="12022" max="12022" width="15.42578125" style="1" customWidth="1"/>
    <col min="12023" max="12023" width="14.42578125" style="1" customWidth="1"/>
    <col min="12024" max="12025" width="11" style="1" customWidth="1"/>
    <col min="12026" max="12026" width="15" style="1" customWidth="1"/>
    <col min="12027" max="12027" width="11" style="1" customWidth="1"/>
    <col min="12028" max="12028" width="12.7109375" style="1" customWidth="1"/>
    <col min="12029" max="12029" width="12.85546875" style="1" customWidth="1"/>
    <col min="12030" max="12030" width="13.42578125" style="1" customWidth="1"/>
    <col min="12031" max="12034" width="9.140625" style="1"/>
    <col min="12035" max="12035" width="15.28515625" style="1" customWidth="1"/>
    <col min="12036" max="12036" width="9.28515625" style="1" bestFit="1" customWidth="1"/>
    <col min="12037" max="12037" width="9.140625" style="1"/>
    <col min="12038" max="12038" width="12.7109375" style="1" customWidth="1"/>
    <col min="12039" max="12277" width="9.140625" style="1"/>
    <col min="12278" max="12278" width="15.42578125" style="1" customWidth="1"/>
    <col min="12279" max="12279" width="14.42578125" style="1" customWidth="1"/>
    <col min="12280" max="12281" width="11" style="1" customWidth="1"/>
    <col min="12282" max="12282" width="15" style="1" customWidth="1"/>
    <col min="12283" max="12283" width="11" style="1" customWidth="1"/>
    <col min="12284" max="12284" width="12.7109375" style="1" customWidth="1"/>
    <col min="12285" max="12285" width="12.85546875" style="1" customWidth="1"/>
    <col min="12286" max="12286" width="13.42578125" style="1" customWidth="1"/>
    <col min="12287" max="12290" width="9.140625" style="1"/>
    <col min="12291" max="12291" width="15.28515625" style="1" customWidth="1"/>
    <col min="12292" max="12292" width="9.28515625" style="1" bestFit="1" customWidth="1"/>
    <col min="12293" max="12293" width="9.140625" style="1"/>
    <col min="12294" max="12294" width="12.7109375" style="1" customWidth="1"/>
    <col min="12295" max="12533" width="9.140625" style="1"/>
    <col min="12534" max="12534" width="15.42578125" style="1" customWidth="1"/>
    <col min="12535" max="12535" width="14.42578125" style="1" customWidth="1"/>
    <col min="12536" max="12537" width="11" style="1" customWidth="1"/>
    <col min="12538" max="12538" width="15" style="1" customWidth="1"/>
    <col min="12539" max="12539" width="11" style="1" customWidth="1"/>
    <col min="12540" max="12540" width="12.7109375" style="1" customWidth="1"/>
    <col min="12541" max="12541" width="12.85546875" style="1" customWidth="1"/>
    <col min="12542" max="12542" width="13.42578125" style="1" customWidth="1"/>
    <col min="12543" max="12546" width="9.140625" style="1"/>
    <col min="12547" max="12547" width="15.28515625" style="1" customWidth="1"/>
    <col min="12548" max="12548" width="9.28515625" style="1" bestFit="1" customWidth="1"/>
    <col min="12549" max="12549" width="9.140625" style="1"/>
    <col min="12550" max="12550" width="12.7109375" style="1" customWidth="1"/>
    <col min="12551" max="12789" width="9.140625" style="1"/>
    <col min="12790" max="12790" width="15.42578125" style="1" customWidth="1"/>
    <col min="12791" max="12791" width="14.42578125" style="1" customWidth="1"/>
    <col min="12792" max="12793" width="11" style="1" customWidth="1"/>
    <col min="12794" max="12794" width="15" style="1" customWidth="1"/>
    <col min="12795" max="12795" width="11" style="1" customWidth="1"/>
    <col min="12796" max="12796" width="12.7109375" style="1" customWidth="1"/>
    <col min="12797" max="12797" width="12.85546875" style="1" customWidth="1"/>
    <col min="12798" max="12798" width="13.42578125" style="1" customWidth="1"/>
    <col min="12799" max="12802" width="9.140625" style="1"/>
    <col min="12803" max="12803" width="15.28515625" style="1" customWidth="1"/>
    <col min="12804" max="12804" width="9.28515625" style="1" bestFit="1" customWidth="1"/>
    <col min="12805" max="12805" width="9.140625" style="1"/>
    <col min="12806" max="12806" width="12.7109375" style="1" customWidth="1"/>
    <col min="12807" max="13045" width="9.140625" style="1"/>
    <col min="13046" max="13046" width="15.42578125" style="1" customWidth="1"/>
    <col min="13047" max="13047" width="14.42578125" style="1" customWidth="1"/>
    <col min="13048" max="13049" width="11" style="1" customWidth="1"/>
    <col min="13050" max="13050" width="15" style="1" customWidth="1"/>
    <col min="13051" max="13051" width="11" style="1" customWidth="1"/>
    <col min="13052" max="13052" width="12.7109375" style="1" customWidth="1"/>
    <col min="13053" max="13053" width="12.85546875" style="1" customWidth="1"/>
    <col min="13054" max="13054" width="13.42578125" style="1" customWidth="1"/>
    <col min="13055" max="13058" width="9.140625" style="1"/>
    <col min="13059" max="13059" width="15.28515625" style="1" customWidth="1"/>
    <col min="13060" max="13060" width="9.28515625" style="1" bestFit="1" customWidth="1"/>
    <col min="13061" max="13061" width="9.140625" style="1"/>
    <col min="13062" max="13062" width="12.7109375" style="1" customWidth="1"/>
    <col min="13063" max="13301" width="9.140625" style="1"/>
    <col min="13302" max="13302" width="15.42578125" style="1" customWidth="1"/>
    <col min="13303" max="13303" width="14.42578125" style="1" customWidth="1"/>
    <col min="13304" max="13305" width="11" style="1" customWidth="1"/>
    <col min="13306" max="13306" width="15" style="1" customWidth="1"/>
    <col min="13307" max="13307" width="11" style="1" customWidth="1"/>
    <col min="13308" max="13308" width="12.7109375" style="1" customWidth="1"/>
    <col min="13309" max="13309" width="12.85546875" style="1" customWidth="1"/>
    <col min="13310" max="13310" width="13.42578125" style="1" customWidth="1"/>
    <col min="13311" max="13314" width="9.140625" style="1"/>
    <col min="13315" max="13315" width="15.28515625" style="1" customWidth="1"/>
    <col min="13316" max="13316" width="9.28515625" style="1" bestFit="1" customWidth="1"/>
    <col min="13317" max="13317" width="9.140625" style="1"/>
    <col min="13318" max="13318" width="12.7109375" style="1" customWidth="1"/>
    <col min="13319" max="13557" width="9.140625" style="1"/>
    <col min="13558" max="13558" width="15.42578125" style="1" customWidth="1"/>
    <col min="13559" max="13559" width="14.42578125" style="1" customWidth="1"/>
    <col min="13560" max="13561" width="11" style="1" customWidth="1"/>
    <col min="13562" max="13562" width="15" style="1" customWidth="1"/>
    <col min="13563" max="13563" width="11" style="1" customWidth="1"/>
    <col min="13564" max="13564" width="12.7109375" style="1" customWidth="1"/>
    <col min="13565" max="13565" width="12.85546875" style="1" customWidth="1"/>
    <col min="13566" max="13566" width="13.42578125" style="1" customWidth="1"/>
    <col min="13567" max="13570" width="9.140625" style="1"/>
    <col min="13571" max="13571" width="15.28515625" style="1" customWidth="1"/>
    <col min="13572" max="13572" width="9.28515625" style="1" bestFit="1" customWidth="1"/>
    <col min="13573" max="13573" width="9.140625" style="1"/>
    <col min="13574" max="13574" width="12.7109375" style="1" customWidth="1"/>
    <col min="13575" max="13813" width="9.140625" style="1"/>
    <col min="13814" max="13814" width="15.42578125" style="1" customWidth="1"/>
    <col min="13815" max="13815" width="14.42578125" style="1" customWidth="1"/>
    <col min="13816" max="13817" width="11" style="1" customWidth="1"/>
    <col min="13818" max="13818" width="15" style="1" customWidth="1"/>
    <col min="13819" max="13819" width="11" style="1" customWidth="1"/>
    <col min="13820" max="13820" width="12.7109375" style="1" customWidth="1"/>
    <col min="13821" max="13821" width="12.85546875" style="1" customWidth="1"/>
    <col min="13822" max="13822" width="13.42578125" style="1" customWidth="1"/>
    <col min="13823" max="13826" width="9.140625" style="1"/>
    <col min="13827" max="13827" width="15.28515625" style="1" customWidth="1"/>
    <col min="13828" max="13828" width="9.28515625" style="1" bestFit="1" customWidth="1"/>
    <col min="13829" max="13829" width="9.140625" style="1"/>
    <col min="13830" max="13830" width="12.7109375" style="1" customWidth="1"/>
    <col min="13831" max="14069" width="9.140625" style="1"/>
    <col min="14070" max="14070" width="15.42578125" style="1" customWidth="1"/>
    <col min="14071" max="14071" width="14.42578125" style="1" customWidth="1"/>
    <col min="14072" max="14073" width="11" style="1" customWidth="1"/>
    <col min="14074" max="14074" width="15" style="1" customWidth="1"/>
    <col min="14075" max="14075" width="11" style="1" customWidth="1"/>
    <col min="14076" max="14076" width="12.7109375" style="1" customWidth="1"/>
    <col min="14077" max="14077" width="12.85546875" style="1" customWidth="1"/>
    <col min="14078" max="14078" width="13.42578125" style="1" customWidth="1"/>
    <col min="14079" max="14082" width="9.140625" style="1"/>
    <col min="14083" max="14083" width="15.28515625" style="1" customWidth="1"/>
    <col min="14084" max="14084" width="9.28515625" style="1" bestFit="1" customWidth="1"/>
    <col min="14085" max="14085" width="9.140625" style="1"/>
    <col min="14086" max="14086" width="12.7109375" style="1" customWidth="1"/>
    <col min="14087" max="14325" width="9.140625" style="1"/>
    <col min="14326" max="14326" width="15.42578125" style="1" customWidth="1"/>
    <col min="14327" max="14327" width="14.42578125" style="1" customWidth="1"/>
    <col min="14328" max="14329" width="11" style="1" customWidth="1"/>
    <col min="14330" max="14330" width="15" style="1" customWidth="1"/>
    <col min="14331" max="14331" width="11" style="1" customWidth="1"/>
    <col min="14332" max="14332" width="12.7109375" style="1" customWidth="1"/>
    <col min="14333" max="14333" width="12.85546875" style="1" customWidth="1"/>
    <col min="14334" max="14334" width="13.42578125" style="1" customWidth="1"/>
    <col min="14335" max="14338" width="9.140625" style="1"/>
    <col min="14339" max="14339" width="15.28515625" style="1" customWidth="1"/>
    <col min="14340" max="14340" width="9.28515625" style="1" bestFit="1" customWidth="1"/>
    <col min="14341" max="14341" width="9.140625" style="1"/>
    <col min="14342" max="14342" width="12.7109375" style="1" customWidth="1"/>
    <col min="14343" max="14581" width="9.140625" style="1"/>
    <col min="14582" max="14582" width="15.42578125" style="1" customWidth="1"/>
    <col min="14583" max="14583" width="14.42578125" style="1" customWidth="1"/>
    <col min="14584" max="14585" width="11" style="1" customWidth="1"/>
    <col min="14586" max="14586" width="15" style="1" customWidth="1"/>
    <col min="14587" max="14587" width="11" style="1" customWidth="1"/>
    <col min="14588" max="14588" width="12.7109375" style="1" customWidth="1"/>
    <col min="14589" max="14589" width="12.85546875" style="1" customWidth="1"/>
    <col min="14590" max="14590" width="13.42578125" style="1" customWidth="1"/>
    <col min="14591" max="14594" width="9.140625" style="1"/>
    <col min="14595" max="14595" width="15.28515625" style="1" customWidth="1"/>
    <col min="14596" max="14596" width="9.28515625" style="1" bestFit="1" customWidth="1"/>
    <col min="14597" max="14597" width="9.140625" style="1"/>
    <col min="14598" max="14598" width="12.7109375" style="1" customWidth="1"/>
    <col min="14599" max="14837" width="9.140625" style="1"/>
    <col min="14838" max="14838" width="15.42578125" style="1" customWidth="1"/>
    <col min="14839" max="14839" width="14.42578125" style="1" customWidth="1"/>
    <col min="14840" max="14841" width="11" style="1" customWidth="1"/>
    <col min="14842" max="14842" width="15" style="1" customWidth="1"/>
    <col min="14843" max="14843" width="11" style="1" customWidth="1"/>
    <col min="14844" max="14844" width="12.7109375" style="1" customWidth="1"/>
    <col min="14845" max="14845" width="12.85546875" style="1" customWidth="1"/>
    <col min="14846" max="14846" width="13.42578125" style="1" customWidth="1"/>
    <col min="14847" max="14850" width="9.140625" style="1"/>
    <col min="14851" max="14851" width="15.28515625" style="1" customWidth="1"/>
    <col min="14852" max="14852" width="9.28515625" style="1" bestFit="1" customWidth="1"/>
    <col min="14853" max="14853" width="9.140625" style="1"/>
    <col min="14854" max="14854" width="12.7109375" style="1" customWidth="1"/>
    <col min="14855" max="15093" width="9.140625" style="1"/>
    <col min="15094" max="15094" width="15.42578125" style="1" customWidth="1"/>
    <col min="15095" max="15095" width="14.42578125" style="1" customWidth="1"/>
    <col min="15096" max="15097" width="11" style="1" customWidth="1"/>
    <col min="15098" max="15098" width="15" style="1" customWidth="1"/>
    <col min="15099" max="15099" width="11" style="1" customWidth="1"/>
    <col min="15100" max="15100" width="12.7109375" style="1" customWidth="1"/>
    <col min="15101" max="15101" width="12.85546875" style="1" customWidth="1"/>
    <col min="15102" max="15102" width="13.42578125" style="1" customWidth="1"/>
    <col min="15103" max="15106" width="9.140625" style="1"/>
    <col min="15107" max="15107" width="15.28515625" style="1" customWidth="1"/>
    <col min="15108" max="15108" width="9.28515625" style="1" bestFit="1" customWidth="1"/>
    <col min="15109" max="15109" width="9.140625" style="1"/>
    <col min="15110" max="15110" width="12.7109375" style="1" customWidth="1"/>
    <col min="15111" max="15349" width="9.140625" style="1"/>
    <col min="15350" max="15350" width="15.42578125" style="1" customWidth="1"/>
    <col min="15351" max="15351" width="14.42578125" style="1" customWidth="1"/>
    <col min="15352" max="15353" width="11" style="1" customWidth="1"/>
    <col min="15354" max="15354" width="15" style="1" customWidth="1"/>
    <col min="15355" max="15355" width="11" style="1" customWidth="1"/>
    <col min="15356" max="15356" width="12.7109375" style="1" customWidth="1"/>
    <col min="15357" max="15357" width="12.85546875" style="1" customWidth="1"/>
    <col min="15358" max="15358" width="13.42578125" style="1" customWidth="1"/>
    <col min="15359" max="15362" width="9.140625" style="1"/>
    <col min="15363" max="15363" width="15.28515625" style="1" customWidth="1"/>
    <col min="15364" max="15364" width="9.28515625" style="1" bestFit="1" customWidth="1"/>
    <col min="15365" max="15365" width="9.140625" style="1"/>
    <col min="15366" max="15366" width="12.7109375" style="1" customWidth="1"/>
    <col min="15367" max="15605" width="9.140625" style="1"/>
    <col min="15606" max="15606" width="15.42578125" style="1" customWidth="1"/>
    <col min="15607" max="15607" width="14.42578125" style="1" customWidth="1"/>
    <col min="15608" max="15609" width="11" style="1" customWidth="1"/>
    <col min="15610" max="15610" width="15" style="1" customWidth="1"/>
    <col min="15611" max="15611" width="11" style="1" customWidth="1"/>
    <col min="15612" max="15612" width="12.7109375" style="1" customWidth="1"/>
    <col min="15613" max="15613" width="12.85546875" style="1" customWidth="1"/>
    <col min="15614" max="15614" width="13.42578125" style="1" customWidth="1"/>
    <col min="15615" max="15618" width="9.140625" style="1"/>
    <col min="15619" max="15619" width="15.28515625" style="1" customWidth="1"/>
    <col min="15620" max="15620" width="9.28515625" style="1" bestFit="1" customWidth="1"/>
    <col min="15621" max="15621" width="9.140625" style="1"/>
    <col min="15622" max="15622" width="12.7109375" style="1" customWidth="1"/>
    <col min="15623" max="15861" width="9.140625" style="1"/>
    <col min="15862" max="15862" width="15.42578125" style="1" customWidth="1"/>
    <col min="15863" max="15863" width="14.42578125" style="1" customWidth="1"/>
    <col min="15864" max="15865" width="11" style="1" customWidth="1"/>
    <col min="15866" max="15866" width="15" style="1" customWidth="1"/>
    <col min="15867" max="15867" width="11" style="1" customWidth="1"/>
    <col min="15868" max="15868" width="12.7109375" style="1" customWidth="1"/>
    <col min="15869" max="15869" width="12.85546875" style="1" customWidth="1"/>
    <col min="15870" max="15870" width="13.42578125" style="1" customWidth="1"/>
    <col min="15871" max="15874" width="9.140625" style="1"/>
    <col min="15875" max="15875" width="15.28515625" style="1" customWidth="1"/>
    <col min="15876" max="15876" width="9.28515625" style="1" bestFit="1" customWidth="1"/>
    <col min="15877" max="15877" width="9.140625" style="1"/>
    <col min="15878" max="15878" width="12.7109375" style="1" customWidth="1"/>
    <col min="15879" max="16117" width="9.140625" style="1"/>
    <col min="16118" max="16118" width="15.42578125" style="1" customWidth="1"/>
    <col min="16119" max="16119" width="14.42578125" style="1" customWidth="1"/>
    <col min="16120" max="16121" width="11" style="1" customWidth="1"/>
    <col min="16122" max="16122" width="15" style="1" customWidth="1"/>
    <col min="16123" max="16123" width="11" style="1" customWidth="1"/>
    <col min="16124" max="16124" width="12.7109375" style="1" customWidth="1"/>
    <col min="16125" max="16125" width="12.85546875" style="1" customWidth="1"/>
    <col min="16126" max="16126" width="13.42578125" style="1" customWidth="1"/>
    <col min="16127" max="16130" width="9.140625" style="1"/>
    <col min="16131" max="16131" width="15.28515625" style="1" customWidth="1"/>
    <col min="16132" max="16132" width="9.28515625" style="1" bestFit="1" customWidth="1"/>
    <col min="16133" max="16133" width="9.140625" style="1"/>
    <col min="16134" max="16134" width="12.7109375" style="1" customWidth="1"/>
    <col min="16135" max="16384" width="9.140625" style="1"/>
  </cols>
  <sheetData>
    <row r="1" spans="1:16" ht="15.75">
      <c r="D1" s="2" t="s">
        <v>8</v>
      </c>
      <c r="E1" s="3"/>
      <c r="F1" s="3"/>
      <c r="G1" s="3"/>
      <c r="H1" s="3"/>
      <c r="I1" s="3"/>
      <c r="J1" s="3"/>
    </row>
    <row r="2" spans="1:16">
      <c r="B2" s="4" t="s">
        <v>9</v>
      </c>
      <c r="C2" s="5">
        <f>COUNT(B13:B73)</f>
        <v>16</v>
      </c>
      <c r="D2" s="6" t="s">
        <v>0</v>
      </c>
      <c r="E2" s="6" t="s">
        <v>1</v>
      </c>
      <c r="F2" s="6" t="s">
        <v>2</v>
      </c>
      <c r="G2" s="6" t="s">
        <v>3</v>
      </c>
      <c r="H2" s="6" t="s">
        <v>4</v>
      </c>
      <c r="I2" s="6" t="s">
        <v>5</v>
      </c>
      <c r="J2" s="6" t="s">
        <v>10</v>
      </c>
      <c r="K2" s="6" t="s">
        <v>6</v>
      </c>
      <c r="L2" s="7" t="s">
        <v>7</v>
      </c>
    </row>
    <row r="3" spans="1:16">
      <c r="B3" s="4" t="s">
        <v>11</v>
      </c>
      <c r="C3" s="5">
        <f>COUNT(B13:H13)</f>
        <v>2</v>
      </c>
      <c r="D3" s="8" t="s">
        <v>12</v>
      </c>
      <c r="E3" s="9">
        <f>C3-1</f>
        <v>1</v>
      </c>
      <c r="F3" s="9">
        <f>(SUMSQ(B74:H74)/C2)-C6</f>
        <v>37.873220287634467</v>
      </c>
      <c r="G3" s="9">
        <f>F3/E3</f>
        <v>37.873220287634467</v>
      </c>
      <c r="H3" s="9">
        <f>G3/G5</f>
        <v>4.2915134654476503</v>
      </c>
      <c r="I3" s="10">
        <f>FINV(0.05,E3,E$5)</f>
        <v>4.5430771231332319</v>
      </c>
      <c r="J3" s="11" t="str">
        <f>IF(H3&gt;K3,"**",IF(H3&gt;I3,"*","NS"))</f>
        <v>NS</v>
      </c>
      <c r="K3" s="10">
        <f>FINV(0.01,E3,E$5)</f>
        <v>8.6831168138650661</v>
      </c>
      <c r="L3" s="1">
        <f>FDIST(H3,E3,E$5)</f>
        <v>5.5961238770922149E-2</v>
      </c>
    </row>
    <row r="4" spans="1:16">
      <c r="B4" s="4" t="s">
        <v>13</v>
      </c>
      <c r="C4" s="12">
        <f>I74</f>
        <v>1220.0110711776665</v>
      </c>
      <c r="D4" s="8" t="s">
        <v>14</v>
      </c>
      <c r="E4" s="9">
        <f>C2-1</f>
        <v>15</v>
      </c>
      <c r="F4" s="9">
        <f>(SUMSQ(I13:I73)/C3)-C6</f>
        <v>664.34078828426573</v>
      </c>
      <c r="G4" s="9">
        <f>F4/E4</f>
        <v>44.289385885617712</v>
      </c>
      <c r="H4" s="9">
        <f>G4/G5</f>
        <v>5.0185459398759527</v>
      </c>
      <c r="I4" s="10">
        <f>FINV(0.05,E4,E$5)</f>
        <v>2.4034470720141474</v>
      </c>
      <c r="J4" s="11" t="str">
        <f>IF(H4&gt;K4,"**",IF(H4&gt;I4,"*","NS"))</f>
        <v>**</v>
      </c>
      <c r="K4" s="10">
        <f>FINV(0.01,E4,E$5)</f>
        <v>3.522193676841229</v>
      </c>
      <c r="L4" s="13">
        <f>FDIST(H4,E4,E$5)</f>
        <v>1.7010482319941005E-3</v>
      </c>
    </row>
    <row r="5" spans="1:16">
      <c r="B5" s="4" t="s">
        <v>15</v>
      </c>
      <c r="C5" s="12">
        <f>I74/(C2*C3)</f>
        <v>38.125345974302078</v>
      </c>
      <c r="D5" s="8" t="s">
        <v>16</v>
      </c>
      <c r="E5" s="9">
        <f>E4*E3</f>
        <v>15</v>
      </c>
      <c r="F5" s="9">
        <f>F6-F4-F3</f>
        <v>132.37714593894634</v>
      </c>
      <c r="G5" s="10">
        <f>F5/E5</f>
        <v>8.8251430625964229</v>
      </c>
      <c r="H5" s="9"/>
      <c r="I5" s="9"/>
      <c r="J5" s="11"/>
    </row>
    <row r="6" spans="1:16">
      <c r="B6" s="4" t="s">
        <v>17</v>
      </c>
      <c r="C6" s="12">
        <f>POWER(I74,2)/(C2*C3)</f>
        <v>46513.344181127417</v>
      </c>
      <c r="D6" s="6" t="s">
        <v>18</v>
      </c>
      <c r="E6" s="14">
        <f>C2*C3-1</f>
        <v>31</v>
      </c>
      <c r="F6" s="14">
        <f>SUMSQ(B13:H73)-C6</f>
        <v>834.59115451084654</v>
      </c>
      <c r="G6" s="14"/>
      <c r="H6" s="14"/>
      <c r="I6" s="14"/>
      <c r="J6" s="11"/>
    </row>
    <row r="7" spans="1:16" s="15" customFormat="1">
      <c r="C7" s="16"/>
      <c r="D7" s="17" t="s">
        <v>19</v>
      </c>
      <c r="E7" s="18"/>
      <c r="F7" s="18">
        <f>SQRT(G5)</f>
        <v>2.9707142344218203</v>
      </c>
      <c r="G7" s="19"/>
      <c r="H7" s="19"/>
      <c r="I7" s="19"/>
    </row>
    <row r="8" spans="1:16">
      <c r="D8" s="52" t="s">
        <v>20</v>
      </c>
      <c r="E8" s="52"/>
      <c r="F8" s="20">
        <f>SQRT((G5)/C3)</f>
        <v>2.1006121801270723</v>
      </c>
      <c r="I8" s="21"/>
    </row>
    <row r="9" spans="1:16">
      <c r="D9" s="52" t="s">
        <v>21</v>
      </c>
      <c r="E9" s="52"/>
      <c r="F9" s="20">
        <f>TINV(0.05,E5)*F8*SQRT(2)</f>
        <v>6.3319274755843322</v>
      </c>
      <c r="G9" s="1" t="s">
        <v>22</v>
      </c>
      <c r="H9" s="20">
        <f>TINV(0.01,E5)*F8*SQRT(2)</f>
        <v>8.7538419057917451</v>
      </c>
    </row>
    <row r="10" spans="1:16">
      <c r="D10" s="52" t="s">
        <v>23</v>
      </c>
      <c r="E10" s="52"/>
      <c r="F10" s="20">
        <f>SQRT(G5)/C5*100</f>
        <v>7.7919666261499474</v>
      </c>
    </row>
    <row r="11" spans="1:16">
      <c r="D11" s="11"/>
      <c r="E11" s="22"/>
      <c r="O11" s="23" t="s">
        <v>15</v>
      </c>
      <c r="P11" s="24">
        <f>C5</f>
        <v>38.125345974302078</v>
      </c>
    </row>
    <row r="12" spans="1:16">
      <c r="A12" s="25" t="s">
        <v>14</v>
      </c>
      <c r="B12" s="25" t="s">
        <v>24</v>
      </c>
      <c r="C12" s="25" t="s">
        <v>25</v>
      </c>
      <c r="D12" s="25" t="s">
        <v>26</v>
      </c>
      <c r="E12" s="25">
        <v>4</v>
      </c>
      <c r="F12" s="25">
        <v>5</v>
      </c>
      <c r="G12" s="25">
        <v>6</v>
      </c>
      <c r="H12" s="25">
        <v>8</v>
      </c>
      <c r="I12" s="25" t="s">
        <v>27</v>
      </c>
      <c r="J12" s="25" t="s">
        <v>15</v>
      </c>
      <c r="K12" s="25" t="s">
        <v>28</v>
      </c>
      <c r="O12" s="26" t="s">
        <v>19</v>
      </c>
      <c r="P12" s="27">
        <f>SQRT(G5)</f>
        <v>2.9707142344218203</v>
      </c>
    </row>
    <row r="13" spans="1:16" ht="15">
      <c r="A13" s="28">
        <v>1</v>
      </c>
      <c r="B13" s="39">
        <v>37.034967268082383</v>
      </c>
      <c r="C13" s="39">
        <v>39.533758947572061</v>
      </c>
      <c r="D13" s="37"/>
      <c r="E13" s="29"/>
      <c r="F13" s="29"/>
      <c r="G13" s="29"/>
      <c r="H13" s="29"/>
      <c r="I13" s="30">
        <f t="shared" ref="I13:I28" si="0">SUM(B13:H13)</f>
        <v>76.568726215654436</v>
      </c>
      <c r="J13" s="31">
        <f t="shared" ref="J13:J73" si="1">AVERAGE(B13:H13)</f>
        <v>38.284363107827218</v>
      </c>
      <c r="K13" s="14">
        <f t="shared" ref="K13:K73" si="2">STDEV(B13:D13)/SQRT(C$3)</f>
        <v>1.249395839744988</v>
      </c>
      <c r="O13" s="26" t="s">
        <v>29</v>
      </c>
      <c r="P13" s="27">
        <f>F7/C5*100</f>
        <v>7.7919666261499474</v>
      </c>
    </row>
    <row r="14" spans="1:16" ht="15">
      <c r="A14" s="28">
        <v>2</v>
      </c>
      <c r="B14" s="39">
        <v>37.345381173787175</v>
      </c>
      <c r="C14" s="39">
        <v>38.616521155137676</v>
      </c>
      <c r="D14" s="37"/>
      <c r="E14" s="29"/>
      <c r="F14" s="29"/>
      <c r="G14" s="29"/>
      <c r="H14" s="29"/>
      <c r="I14" s="30">
        <f t="shared" si="0"/>
        <v>75.96190232892485</v>
      </c>
      <c r="J14" s="31">
        <f t="shared" si="1"/>
        <v>37.980951164462425</v>
      </c>
      <c r="K14" s="14">
        <f t="shared" si="2"/>
        <v>0.63556999067519815</v>
      </c>
      <c r="O14" s="26" t="s">
        <v>30</v>
      </c>
      <c r="P14" s="27">
        <f>F7/SQRT(C3)</f>
        <v>2.1006121801270718</v>
      </c>
    </row>
    <row r="15" spans="1:16" ht="15">
      <c r="A15" s="28">
        <v>3</v>
      </c>
      <c r="B15" s="39">
        <v>43.280262233668928</v>
      </c>
      <c r="C15" s="39">
        <v>39.214190349036812</v>
      </c>
      <c r="D15" s="37"/>
      <c r="E15" s="29"/>
      <c r="F15" s="29"/>
      <c r="G15" s="29"/>
      <c r="H15" s="29"/>
      <c r="I15" s="30">
        <f t="shared" si="0"/>
        <v>82.494452582705748</v>
      </c>
      <c r="J15" s="31">
        <f t="shared" si="1"/>
        <v>41.247226291352874</v>
      </c>
      <c r="K15" s="14">
        <f t="shared" si="2"/>
        <v>2.0330359423159221</v>
      </c>
      <c r="O15" s="26" t="s">
        <v>31</v>
      </c>
      <c r="P15" s="27">
        <f>F8*SQRT(2)</f>
        <v>2.9707142344218207</v>
      </c>
    </row>
    <row r="16" spans="1:16" ht="15">
      <c r="A16" s="28">
        <v>4</v>
      </c>
      <c r="B16" s="39">
        <v>35.800310800310804</v>
      </c>
      <c r="C16" s="39">
        <v>39.259608582881391</v>
      </c>
      <c r="D16" s="37"/>
      <c r="E16" s="29"/>
      <c r="F16" s="29"/>
      <c r="G16" s="29"/>
      <c r="H16" s="29"/>
      <c r="I16" s="30">
        <f t="shared" si="0"/>
        <v>75.059919383192195</v>
      </c>
      <c r="J16" s="31">
        <f t="shared" si="1"/>
        <v>37.529959691596098</v>
      </c>
      <c r="K16" s="14">
        <f t="shared" si="2"/>
        <v>1.7296488912853043</v>
      </c>
      <c r="O16" s="26" t="s">
        <v>32</v>
      </c>
      <c r="P16" s="27">
        <f>TINV(0.05,E5)*F8*SQRT(2)</f>
        <v>6.3319274755843322</v>
      </c>
    </row>
    <row r="17" spans="1:16" ht="15">
      <c r="A17" s="28">
        <v>5</v>
      </c>
      <c r="B17" s="39">
        <v>20.351657235246567</v>
      </c>
      <c r="C17" s="39">
        <v>29.456831352519401</v>
      </c>
      <c r="D17" s="37"/>
      <c r="E17" s="29"/>
      <c r="F17" s="29"/>
      <c r="G17" s="29"/>
      <c r="H17" s="29"/>
      <c r="I17" s="30">
        <f t="shared" si="0"/>
        <v>49.808488587765964</v>
      </c>
      <c r="J17" s="31">
        <f t="shared" si="1"/>
        <v>24.904244293882982</v>
      </c>
      <c r="K17" s="14">
        <f t="shared" si="2"/>
        <v>4.552587058636421</v>
      </c>
      <c r="O17" s="26" t="s">
        <v>33</v>
      </c>
      <c r="P17" s="27">
        <f>TINV(0.01,E5)*F8*SQRT(2)</f>
        <v>8.7538419057917451</v>
      </c>
    </row>
    <row r="18" spans="1:16" ht="15">
      <c r="A18" s="28">
        <v>6</v>
      </c>
      <c r="B18" s="39">
        <v>40.788072417465379</v>
      </c>
      <c r="C18" s="39">
        <v>35.970343816196838</v>
      </c>
      <c r="D18" s="37"/>
      <c r="E18" s="29"/>
      <c r="F18" s="29"/>
      <c r="G18" s="29"/>
      <c r="H18" s="29"/>
      <c r="I18" s="30">
        <f t="shared" si="0"/>
        <v>76.758416233662217</v>
      </c>
      <c r="J18" s="31">
        <f t="shared" si="1"/>
        <v>38.379208116831109</v>
      </c>
      <c r="K18" s="14">
        <f t="shared" si="2"/>
        <v>2.4088643006342547</v>
      </c>
      <c r="O18" s="26" t="s">
        <v>34</v>
      </c>
      <c r="P18" s="27">
        <f>(G4-G5)/C3</f>
        <v>17.732121411510644</v>
      </c>
    </row>
    <row r="19" spans="1:16" ht="15">
      <c r="A19" s="28">
        <v>7</v>
      </c>
      <c r="B19" s="39">
        <v>39.678109591589909</v>
      </c>
      <c r="C19" s="39">
        <v>45.748022966092513</v>
      </c>
      <c r="D19" s="37"/>
      <c r="E19" s="29"/>
      <c r="F19" s="29"/>
      <c r="G19" s="29"/>
      <c r="H19" s="29"/>
      <c r="I19" s="30">
        <f t="shared" si="0"/>
        <v>85.426132557682422</v>
      </c>
      <c r="J19" s="31">
        <f t="shared" si="1"/>
        <v>42.713066278841211</v>
      </c>
      <c r="K19" s="14">
        <f t="shared" si="2"/>
        <v>3.0349566872513005</v>
      </c>
      <c r="O19" s="26" t="s">
        <v>35</v>
      </c>
      <c r="P19" s="27">
        <f>P18+G5</f>
        <v>26.557264474107065</v>
      </c>
    </row>
    <row r="20" spans="1:16" ht="15">
      <c r="A20" s="28">
        <v>8</v>
      </c>
      <c r="B20" s="39">
        <v>41.959079826142265</v>
      </c>
      <c r="C20" s="39">
        <v>45.565092989985693</v>
      </c>
      <c r="D20" s="37"/>
      <c r="E20" s="29"/>
      <c r="F20" s="29"/>
      <c r="G20" s="29"/>
      <c r="H20" s="29"/>
      <c r="I20" s="30">
        <f t="shared" si="0"/>
        <v>87.524172816127958</v>
      </c>
      <c r="J20" s="31">
        <f t="shared" si="1"/>
        <v>43.762086408063979</v>
      </c>
      <c r="K20" s="14">
        <f t="shared" si="2"/>
        <v>1.8030065819217269</v>
      </c>
      <c r="O20" s="26" t="s">
        <v>36</v>
      </c>
      <c r="P20" s="27">
        <f>SQRT(P18)</f>
        <v>4.2109525539372497</v>
      </c>
    </row>
    <row r="21" spans="1:16" ht="15">
      <c r="A21" s="28">
        <v>9</v>
      </c>
      <c r="B21" s="39">
        <v>38.967971530249109</v>
      </c>
      <c r="C21" s="39">
        <v>44.886493923412061</v>
      </c>
      <c r="D21" s="37"/>
      <c r="E21" s="29"/>
      <c r="F21" s="29"/>
      <c r="G21" s="29"/>
      <c r="H21" s="29"/>
      <c r="I21" s="30">
        <f t="shared" si="0"/>
        <v>83.854465453661163</v>
      </c>
      <c r="J21" s="31">
        <f t="shared" si="1"/>
        <v>41.927232726830582</v>
      </c>
      <c r="K21" s="14">
        <f t="shared" si="2"/>
        <v>2.959261196581549</v>
      </c>
      <c r="O21" s="26" t="s">
        <v>37</v>
      </c>
      <c r="P21" s="27">
        <f>SQRT(P19)</f>
        <v>5.1533740863736126</v>
      </c>
    </row>
    <row r="22" spans="1:16" ht="15">
      <c r="A22" s="28">
        <v>10</v>
      </c>
      <c r="B22" s="39">
        <v>35.98148862321635</v>
      </c>
      <c r="C22" s="39">
        <v>34.700581150509564</v>
      </c>
      <c r="D22" s="37"/>
      <c r="E22" s="29"/>
      <c r="F22" s="29"/>
      <c r="G22" s="29"/>
      <c r="H22" s="29"/>
      <c r="I22" s="30">
        <f t="shared" si="0"/>
        <v>70.682069773725914</v>
      </c>
      <c r="J22" s="31">
        <f t="shared" si="1"/>
        <v>35.341034886862957</v>
      </c>
      <c r="K22" s="14">
        <f t="shared" si="2"/>
        <v>0.64045373635348402</v>
      </c>
      <c r="O22" s="26" t="s">
        <v>38</v>
      </c>
      <c r="P22" s="27">
        <f>G5</f>
        <v>8.8251430625964229</v>
      </c>
    </row>
    <row r="23" spans="1:16" ht="15">
      <c r="A23" s="28">
        <v>11</v>
      </c>
      <c r="B23" s="39">
        <v>39.81908175456563</v>
      </c>
      <c r="C23" s="39">
        <v>47.911497105045498</v>
      </c>
      <c r="D23" s="37"/>
      <c r="E23" s="29"/>
      <c r="F23" s="29"/>
      <c r="G23" s="29"/>
      <c r="H23" s="29"/>
      <c r="I23" s="30">
        <f t="shared" si="0"/>
        <v>87.730578859611128</v>
      </c>
      <c r="J23" s="31">
        <f t="shared" si="1"/>
        <v>43.865289429805564</v>
      </c>
      <c r="K23" s="14">
        <f t="shared" si="2"/>
        <v>4.0462076752399581</v>
      </c>
      <c r="O23" s="26" t="s">
        <v>39</v>
      </c>
      <c r="P23" s="27">
        <f>SQRT(P22)</f>
        <v>2.9707142344218203</v>
      </c>
    </row>
    <row r="24" spans="1:16" ht="15">
      <c r="A24" s="28">
        <v>12</v>
      </c>
      <c r="B24" s="39">
        <v>33.466666666666669</v>
      </c>
      <c r="C24" s="39">
        <v>35.413922383220189</v>
      </c>
      <c r="D24" s="37"/>
      <c r="E24" s="29"/>
      <c r="F24" s="29"/>
      <c r="G24" s="29"/>
      <c r="H24" s="29"/>
      <c r="I24" s="30">
        <f t="shared" si="0"/>
        <v>68.880589049886851</v>
      </c>
      <c r="J24" s="31">
        <f t="shared" si="1"/>
        <v>34.440294524943425</v>
      </c>
      <c r="K24" s="14">
        <f t="shared" si="2"/>
        <v>0.97362785827690923</v>
      </c>
      <c r="O24" s="26" t="s">
        <v>40</v>
      </c>
      <c r="P24" s="27">
        <f>P20/C5*100</f>
        <v>11.04502122230075</v>
      </c>
    </row>
    <row r="25" spans="1:16" ht="15">
      <c r="A25" s="28">
        <v>13</v>
      </c>
      <c r="B25" s="39">
        <v>37.284372331340734</v>
      </c>
      <c r="C25" s="39">
        <v>35.952449985503051</v>
      </c>
      <c r="D25" s="37"/>
      <c r="E25" s="29"/>
      <c r="F25" s="29"/>
      <c r="G25" s="29"/>
      <c r="H25" s="29"/>
      <c r="I25" s="30">
        <f t="shared" si="0"/>
        <v>73.236822316843785</v>
      </c>
      <c r="J25" s="31">
        <f t="shared" si="1"/>
        <v>36.618411158421893</v>
      </c>
      <c r="K25" s="14">
        <f t="shared" si="2"/>
        <v>0.66596117291881907</v>
      </c>
      <c r="O25" s="26" t="s">
        <v>41</v>
      </c>
      <c r="P25" s="27">
        <f>P21/C5*100</f>
        <v>13.516924121415661</v>
      </c>
    </row>
    <row r="26" spans="1:16" ht="15">
      <c r="A26" s="28">
        <v>14</v>
      </c>
      <c r="B26" s="39">
        <v>34.753569783509903</v>
      </c>
      <c r="C26" s="39">
        <v>40.796801370841067</v>
      </c>
      <c r="D26" s="37"/>
      <c r="E26" s="29"/>
      <c r="F26" s="29"/>
      <c r="G26" s="29"/>
      <c r="H26" s="29"/>
      <c r="I26" s="30">
        <f t="shared" si="0"/>
        <v>75.55037115435097</v>
      </c>
      <c r="J26" s="31">
        <f t="shared" si="1"/>
        <v>37.775185577175485</v>
      </c>
      <c r="K26" s="14">
        <f t="shared" si="2"/>
        <v>3.0216157936655699</v>
      </c>
      <c r="O26" s="26" t="s">
        <v>42</v>
      </c>
      <c r="P26" s="27">
        <f>P23/C5*100</f>
        <v>7.7919666261499474</v>
      </c>
    </row>
    <row r="27" spans="1:16" ht="15">
      <c r="A27" s="28">
        <v>15</v>
      </c>
      <c r="B27" s="39">
        <v>40.855472356139096</v>
      </c>
      <c r="C27" s="39">
        <v>41.119622863877439</v>
      </c>
      <c r="D27" s="37"/>
      <c r="E27" s="29"/>
      <c r="F27" s="29"/>
      <c r="G27" s="29"/>
      <c r="H27" s="29"/>
      <c r="I27" s="30">
        <f t="shared" si="0"/>
        <v>81.975095220016527</v>
      </c>
      <c r="J27" s="31">
        <f t="shared" si="1"/>
        <v>40.987547610008264</v>
      </c>
      <c r="K27" s="14">
        <f t="shared" si="2"/>
        <v>0.13207525386917141</v>
      </c>
      <c r="O27" s="26" t="s">
        <v>43</v>
      </c>
      <c r="P27" s="27">
        <f>P18/P19*100</f>
        <v>66.769382173375561</v>
      </c>
    </row>
    <row r="28" spans="1:16" ht="15">
      <c r="A28" s="28">
        <v>16</v>
      </c>
      <c r="B28" s="39">
        <v>35.232585783342579</v>
      </c>
      <c r="C28" s="39">
        <v>33.2662828605119</v>
      </c>
      <c r="D28" s="37"/>
      <c r="E28" s="29"/>
      <c r="F28" s="29"/>
      <c r="G28" s="29"/>
      <c r="H28" s="29"/>
      <c r="I28" s="30">
        <f t="shared" si="0"/>
        <v>68.498868643854479</v>
      </c>
      <c r="J28" s="31">
        <f t="shared" si="1"/>
        <v>34.249434321927239</v>
      </c>
      <c r="K28" s="14">
        <f t="shared" si="2"/>
        <v>0.98315146141527587</v>
      </c>
      <c r="O28" s="26" t="s">
        <v>44</v>
      </c>
      <c r="P28" s="27">
        <f>P18/P21*2.06</f>
        <v>7.0882046394222673</v>
      </c>
    </row>
    <row r="29" spans="1:16" ht="15">
      <c r="A29" s="28">
        <v>17</v>
      </c>
      <c r="B29" s="39"/>
      <c r="C29" s="38"/>
      <c r="D29" s="37"/>
      <c r="E29" s="29"/>
      <c r="F29" s="29"/>
      <c r="G29" s="29"/>
      <c r="H29" s="29"/>
      <c r="I29" s="30">
        <f t="shared" ref="I29:I44" si="3">SUM(B29:H29)</f>
        <v>0</v>
      </c>
      <c r="J29" s="31" t="e">
        <f t="shared" ref="J29:J44" si="4">AVERAGE(B29:H29)</f>
        <v>#DIV/0!</v>
      </c>
      <c r="K29" s="31" t="e">
        <f t="shared" ref="K29:K44" si="5">STDEV(B29:D29)/SQRT(C$3)</f>
        <v>#DIV/0!</v>
      </c>
      <c r="O29" s="32" t="s">
        <v>45</v>
      </c>
      <c r="P29" s="33">
        <f>P28/C5*100</f>
        <v>18.591843452909213</v>
      </c>
    </row>
    <row r="30" spans="1:16" ht="15">
      <c r="A30" s="28">
        <v>18</v>
      </c>
      <c r="B30" s="39"/>
      <c r="C30" s="38"/>
      <c r="D30" s="37"/>
      <c r="E30" s="29"/>
      <c r="F30" s="29"/>
      <c r="G30" s="29"/>
      <c r="H30" s="29"/>
      <c r="I30" s="30">
        <f t="shared" si="3"/>
        <v>0</v>
      </c>
      <c r="J30" s="31" t="e">
        <f t="shared" si="4"/>
        <v>#DIV/0!</v>
      </c>
      <c r="K30" s="31" t="e">
        <f t="shared" si="5"/>
        <v>#DIV/0!</v>
      </c>
    </row>
    <row r="31" spans="1:16" ht="15">
      <c r="A31" s="28">
        <v>19</v>
      </c>
      <c r="B31" s="39"/>
      <c r="C31" s="37"/>
      <c r="D31" s="37"/>
      <c r="E31" s="29"/>
      <c r="F31" s="29"/>
      <c r="G31" s="29"/>
      <c r="H31" s="29"/>
      <c r="I31" s="30">
        <f t="shared" si="3"/>
        <v>0</v>
      </c>
      <c r="J31" s="31" t="e">
        <f t="shared" si="4"/>
        <v>#DIV/0!</v>
      </c>
      <c r="K31" s="31" t="e">
        <f t="shared" si="5"/>
        <v>#DIV/0!</v>
      </c>
    </row>
    <row r="32" spans="1:16" ht="15">
      <c r="A32" s="28">
        <v>20</v>
      </c>
      <c r="B32" s="39"/>
      <c r="C32" s="37"/>
      <c r="D32" s="37"/>
      <c r="E32" s="29"/>
      <c r="F32" s="29"/>
      <c r="G32" s="29"/>
      <c r="H32" s="29"/>
      <c r="I32" s="30">
        <f t="shared" si="3"/>
        <v>0</v>
      </c>
      <c r="J32" s="31" t="e">
        <f t="shared" si="4"/>
        <v>#DIV/0!</v>
      </c>
      <c r="K32" s="31" t="e">
        <f t="shared" si="5"/>
        <v>#DIV/0!</v>
      </c>
    </row>
    <row r="33" spans="1:11" ht="15">
      <c r="A33" s="28">
        <v>21</v>
      </c>
      <c r="B33" s="39"/>
      <c r="C33" s="37"/>
      <c r="D33" s="37"/>
      <c r="E33" s="29"/>
      <c r="F33" s="29"/>
      <c r="G33" s="29"/>
      <c r="H33" s="29"/>
      <c r="I33" s="30">
        <f t="shared" si="3"/>
        <v>0</v>
      </c>
      <c r="J33" s="31" t="e">
        <f t="shared" si="4"/>
        <v>#DIV/0!</v>
      </c>
      <c r="K33" s="31" t="e">
        <f t="shared" si="5"/>
        <v>#DIV/0!</v>
      </c>
    </row>
    <row r="34" spans="1:11" ht="15">
      <c r="A34" s="28">
        <v>22</v>
      </c>
      <c r="B34" s="39"/>
      <c r="C34" s="37"/>
      <c r="D34" s="37"/>
      <c r="E34" s="29"/>
      <c r="F34" s="29"/>
      <c r="G34" s="29"/>
      <c r="H34" s="29"/>
      <c r="I34" s="30">
        <f t="shared" si="3"/>
        <v>0</v>
      </c>
      <c r="J34" s="31" t="e">
        <f t="shared" si="4"/>
        <v>#DIV/0!</v>
      </c>
      <c r="K34" s="31" t="e">
        <f t="shared" si="5"/>
        <v>#DIV/0!</v>
      </c>
    </row>
    <row r="35" spans="1:11" ht="15">
      <c r="A35" s="28">
        <v>23</v>
      </c>
      <c r="B35" s="39"/>
      <c r="C35" s="37"/>
      <c r="D35" s="37"/>
      <c r="E35" s="29"/>
      <c r="F35" s="29"/>
      <c r="G35" s="29"/>
      <c r="H35" s="29"/>
      <c r="I35" s="30">
        <f t="shared" si="3"/>
        <v>0</v>
      </c>
      <c r="J35" s="31" t="e">
        <f t="shared" si="4"/>
        <v>#DIV/0!</v>
      </c>
      <c r="K35" s="31" t="e">
        <f t="shared" si="5"/>
        <v>#DIV/0!</v>
      </c>
    </row>
    <row r="36" spans="1:11" ht="15">
      <c r="A36" s="28">
        <v>24</v>
      </c>
      <c r="B36" s="39"/>
      <c r="C36" s="37"/>
      <c r="D36" s="37"/>
      <c r="E36" s="29"/>
      <c r="F36" s="29"/>
      <c r="G36" s="29"/>
      <c r="H36" s="29"/>
      <c r="I36" s="30">
        <f t="shared" si="3"/>
        <v>0</v>
      </c>
      <c r="J36" s="31" t="e">
        <f t="shared" si="4"/>
        <v>#DIV/0!</v>
      </c>
      <c r="K36" s="31" t="e">
        <f t="shared" si="5"/>
        <v>#DIV/0!</v>
      </c>
    </row>
    <row r="37" spans="1:11" ht="15">
      <c r="A37" s="28">
        <v>25</v>
      </c>
      <c r="B37" s="39"/>
      <c r="C37" s="36"/>
      <c r="D37" s="36"/>
      <c r="E37" s="29"/>
      <c r="F37" s="29"/>
      <c r="G37" s="29"/>
      <c r="H37" s="29"/>
      <c r="I37" s="30">
        <f t="shared" si="3"/>
        <v>0</v>
      </c>
      <c r="J37" s="31" t="e">
        <f t="shared" si="4"/>
        <v>#DIV/0!</v>
      </c>
      <c r="K37" s="31" t="e">
        <f t="shared" si="5"/>
        <v>#DIV/0!</v>
      </c>
    </row>
    <row r="38" spans="1:11" ht="15">
      <c r="A38" s="28">
        <v>26</v>
      </c>
      <c r="B38" s="39"/>
      <c r="C38" s="36"/>
      <c r="D38" s="36"/>
      <c r="E38" s="29"/>
      <c r="F38" s="29"/>
      <c r="G38" s="29"/>
      <c r="H38" s="29"/>
      <c r="I38" s="30">
        <f t="shared" si="3"/>
        <v>0</v>
      </c>
      <c r="J38" s="31" t="e">
        <f t="shared" si="4"/>
        <v>#DIV/0!</v>
      </c>
      <c r="K38" s="31" t="e">
        <f t="shared" si="5"/>
        <v>#DIV/0!</v>
      </c>
    </row>
    <row r="39" spans="1:11" ht="15">
      <c r="A39" s="28">
        <v>27</v>
      </c>
      <c r="B39" s="39"/>
      <c r="C39" s="36"/>
      <c r="D39" s="36"/>
      <c r="E39" s="29"/>
      <c r="F39" s="29"/>
      <c r="G39" s="29"/>
      <c r="H39" s="29"/>
      <c r="I39" s="30">
        <f t="shared" si="3"/>
        <v>0</v>
      </c>
      <c r="J39" s="31" t="e">
        <f t="shared" si="4"/>
        <v>#DIV/0!</v>
      </c>
      <c r="K39" s="31" t="e">
        <f t="shared" si="5"/>
        <v>#DIV/0!</v>
      </c>
    </row>
    <row r="40" spans="1:11" ht="15">
      <c r="A40" s="28">
        <v>28</v>
      </c>
      <c r="B40" s="39"/>
      <c r="C40" s="36"/>
      <c r="D40" s="36"/>
      <c r="E40" s="29"/>
      <c r="F40" s="29"/>
      <c r="G40" s="29"/>
      <c r="H40" s="29"/>
      <c r="I40" s="30">
        <f t="shared" si="3"/>
        <v>0</v>
      </c>
      <c r="J40" s="31" t="e">
        <f t="shared" si="4"/>
        <v>#DIV/0!</v>
      </c>
      <c r="K40" s="31" t="e">
        <f t="shared" si="5"/>
        <v>#DIV/0!</v>
      </c>
    </row>
    <row r="41" spans="1:11" ht="15">
      <c r="A41" s="28">
        <v>29</v>
      </c>
      <c r="B41" s="39"/>
      <c r="C41" s="36"/>
      <c r="D41" s="36"/>
      <c r="E41" s="29"/>
      <c r="F41" s="29"/>
      <c r="G41" s="29"/>
      <c r="H41" s="29"/>
      <c r="I41" s="30">
        <f t="shared" si="3"/>
        <v>0</v>
      </c>
      <c r="J41" s="31" t="e">
        <f t="shared" si="4"/>
        <v>#DIV/0!</v>
      </c>
      <c r="K41" s="31" t="e">
        <f t="shared" si="5"/>
        <v>#DIV/0!</v>
      </c>
    </row>
    <row r="42" spans="1:11" ht="15">
      <c r="A42" s="28">
        <v>30</v>
      </c>
      <c r="B42" s="39"/>
      <c r="C42" s="36"/>
      <c r="D42" s="36"/>
      <c r="E42" s="29"/>
      <c r="F42" s="29"/>
      <c r="G42" s="29"/>
      <c r="H42" s="29"/>
      <c r="I42" s="30">
        <f t="shared" si="3"/>
        <v>0</v>
      </c>
      <c r="J42" s="31" t="e">
        <f t="shared" si="4"/>
        <v>#DIV/0!</v>
      </c>
      <c r="K42" s="31" t="e">
        <f t="shared" si="5"/>
        <v>#DIV/0!</v>
      </c>
    </row>
    <row r="43" spans="1:11" ht="15">
      <c r="A43" s="28">
        <v>31</v>
      </c>
      <c r="B43" s="39"/>
      <c r="C43" s="36"/>
      <c r="D43" s="36"/>
      <c r="E43" s="29"/>
      <c r="F43" s="29"/>
      <c r="G43" s="29"/>
      <c r="H43" s="29"/>
      <c r="I43" s="30">
        <f t="shared" si="3"/>
        <v>0</v>
      </c>
      <c r="J43" s="31" t="e">
        <f t="shared" si="4"/>
        <v>#DIV/0!</v>
      </c>
      <c r="K43" s="31" t="e">
        <f t="shared" si="5"/>
        <v>#DIV/0!</v>
      </c>
    </row>
    <row r="44" spans="1:11" ht="15">
      <c r="A44" s="28">
        <v>32</v>
      </c>
      <c r="B44" s="39"/>
      <c r="C44" s="36"/>
      <c r="D44" s="36"/>
      <c r="E44" s="29"/>
      <c r="F44" s="29"/>
      <c r="G44" s="29"/>
      <c r="H44" s="29"/>
      <c r="I44" s="30">
        <f t="shared" si="3"/>
        <v>0</v>
      </c>
      <c r="J44" s="31" t="e">
        <f t="shared" si="4"/>
        <v>#DIV/0!</v>
      </c>
      <c r="K44" s="31" t="e">
        <f t="shared" si="5"/>
        <v>#DIV/0!</v>
      </c>
    </row>
    <row r="45" spans="1:11" ht="15">
      <c r="A45" s="28">
        <v>33</v>
      </c>
      <c r="B45" s="38"/>
      <c r="C45" s="36"/>
      <c r="D45" s="36"/>
      <c r="E45" s="29"/>
      <c r="F45" s="29"/>
      <c r="G45" s="29"/>
      <c r="H45" s="29"/>
      <c r="I45" s="30">
        <f t="shared" ref="I45:I73" si="6">SUM(B45:H45)</f>
        <v>0</v>
      </c>
      <c r="J45" s="31" t="e">
        <f t="shared" si="1"/>
        <v>#DIV/0!</v>
      </c>
      <c r="K45" s="31" t="e">
        <f t="shared" si="2"/>
        <v>#DIV/0!</v>
      </c>
    </row>
    <row r="46" spans="1:11" ht="15">
      <c r="A46" s="28">
        <v>34</v>
      </c>
      <c r="B46" s="38"/>
      <c r="C46" s="36"/>
      <c r="D46" s="36"/>
      <c r="E46" s="29"/>
      <c r="F46" s="29"/>
      <c r="G46" s="29"/>
      <c r="H46" s="29"/>
      <c r="I46" s="30">
        <f t="shared" si="6"/>
        <v>0</v>
      </c>
      <c r="J46" s="31" t="e">
        <f t="shared" si="1"/>
        <v>#DIV/0!</v>
      </c>
      <c r="K46" s="31" t="e">
        <f t="shared" si="2"/>
        <v>#DIV/0!</v>
      </c>
    </row>
    <row r="47" spans="1:11" ht="15">
      <c r="A47" s="28">
        <v>35</v>
      </c>
      <c r="B47" s="38"/>
      <c r="C47" s="36"/>
      <c r="D47" s="36"/>
      <c r="E47" s="29"/>
      <c r="F47" s="29"/>
      <c r="G47" s="29"/>
      <c r="H47" s="29"/>
      <c r="I47" s="30">
        <f t="shared" si="6"/>
        <v>0</v>
      </c>
      <c r="J47" s="31" t="e">
        <f t="shared" si="1"/>
        <v>#DIV/0!</v>
      </c>
      <c r="K47" s="31" t="e">
        <f t="shared" si="2"/>
        <v>#DIV/0!</v>
      </c>
    </row>
    <row r="48" spans="1:11" ht="15">
      <c r="A48" s="28">
        <v>36</v>
      </c>
      <c r="B48" s="38"/>
      <c r="C48" s="36"/>
      <c r="D48" s="36"/>
      <c r="E48" s="29"/>
      <c r="F48" s="29"/>
      <c r="G48" s="29"/>
      <c r="H48" s="29"/>
      <c r="I48" s="30">
        <f t="shared" si="6"/>
        <v>0</v>
      </c>
      <c r="J48" s="31" t="e">
        <f t="shared" si="1"/>
        <v>#DIV/0!</v>
      </c>
      <c r="K48" s="31" t="e">
        <f t="shared" si="2"/>
        <v>#DIV/0!</v>
      </c>
    </row>
    <row r="49" spans="1:11" ht="15">
      <c r="A49" s="28">
        <v>37</v>
      </c>
      <c r="B49" s="38"/>
      <c r="C49" s="36"/>
      <c r="D49" s="36"/>
      <c r="E49" s="29"/>
      <c r="F49" s="29"/>
      <c r="G49" s="29"/>
      <c r="H49" s="29"/>
      <c r="I49" s="30">
        <f t="shared" si="6"/>
        <v>0</v>
      </c>
      <c r="J49" s="31" t="e">
        <f t="shared" si="1"/>
        <v>#DIV/0!</v>
      </c>
      <c r="K49" s="31" t="e">
        <f t="shared" si="2"/>
        <v>#DIV/0!</v>
      </c>
    </row>
    <row r="50" spans="1:11" ht="15">
      <c r="A50" s="28">
        <v>38</v>
      </c>
      <c r="B50" s="38"/>
      <c r="C50" s="36"/>
      <c r="D50" s="36"/>
      <c r="E50" s="29"/>
      <c r="F50" s="29"/>
      <c r="G50" s="29"/>
      <c r="H50" s="29"/>
      <c r="I50" s="30">
        <f t="shared" si="6"/>
        <v>0</v>
      </c>
      <c r="J50" s="31" t="e">
        <f t="shared" si="1"/>
        <v>#DIV/0!</v>
      </c>
      <c r="K50" s="31" t="e">
        <f t="shared" si="2"/>
        <v>#DIV/0!</v>
      </c>
    </row>
    <row r="51" spans="1:11" ht="15">
      <c r="A51" s="28">
        <v>39</v>
      </c>
      <c r="B51" s="38"/>
      <c r="C51" s="36"/>
      <c r="D51" s="36"/>
      <c r="E51" s="29"/>
      <c r="F51" s="29"/>
      <c r="G51" s="29"/>
      <c r="H51" s="29"/>
      <c r="I51" s="30">
        <f t="shared" si="6"/>
        <v>0</v>
      </c>
      <c r="J51" s="31" t="e">
        <f t="shared" si="1"/>
        <v>#DIV/0!</v>
      </c>
      <c r="K51" s="31" t="e">
        <f t="shared" si="2"/>
        <v>#DIV/0!</v>
      </c>
    </row>
    <row r="52" spans="1:11" ht="15">
      <c r="A52" s="28">
        <v>40</v>
      </c>
      <c r="B52" s="38"/>
      <c r="C52" s="36"/>
      <c r="D52" s="36"/>
      <c r="E52" s="29"/>
      <c r="F52" s="29"/>
      <c r="G52" s="29"/>
      <c r="H52" s="29"/>
      <c r="I52" s="30">
        <f t="shared" si="6"/>
        <v>0</v>
      </c>
      <c r="J52" s="31" t="e">
        <f t="shared" si="1"/>
        <v>#DIV/0!</v>
      </c>
      <c r="K52" s="31" t="e">
        <f t="shared" si="2"/>
        <v>#DIV/0!</v>
      </c>
    </row>
    <row r="53" spans="1:11" ht="15">
      <c r="A53" s="28">
        <v>41</v>
      </c>
      <c r="B53" s="38"/>
      <c r="C53" s="36"/>
      <c r="D53" s="36"/>
      <c r="E53" s="29"/>
      <c r="F53" s="29"/>
      <c r="G53" s="29"/>
      <c r="H53" s="29"/>
      <c r="I53" s="30">
        <f t="shared" si="6"/>
        <v>0</v>
      </c>
      <c r="J53" s="31" t="e">
        <f t="shared" si="1"/>
        <v>#DIV/0!</v>
      </c>
      <c r="K53" s="31" t="e">
        <f t="shared" si="2"/>
        <v>#DIV/0!</v>
      </c>
    </row>
    <row r="54" spans="1:11" ht="15">
      <c r="A54" s="28">
        <v>42</v>
      </c>
      <c r="B54" s="38"/>
      <c r="C54" s="36"/>
      <c r="D54" s="36"/>
      <c r="E54" s="29"/>
      <c r="F54" s="29"/>
      <c r="G54" s="29"/>
      <c r="H54" s="29"/>
      <c r="I54" s="30">
        <f t="shared" si="6"/>
        <v>0</v>
      </c>
      <c r="J54" s="31" t="e">
        <f t="shared" si="1"/>
        <v>#DIV/0!</v>
      </c>
      <c r="K54" s="31" t="e">
        <f t="shared" si="2"/>
        <v>#DIV/0!</v>
      </c>
    </row>
    <row r="55" spans="1:11" ht="15">
      <c r="A55" s="28">
        <v>43</v>
      </c>
      <c r="B55" s="38"/>
      <c r="C55" s="36"/>
      <c r="D55" s="36"/>
      <c r="E55" s="29"/>
      <c r="F55" s="29"/>
      <c r="G55" s="29"/>
      <c r="H55" s="29"/>
      <c r="I55" s="30">
        <f t="shared" si="6"/>
        <v>0</v>
      </c>
      <c r="J55" s="31" t="e">
        <f t="shared" si="1"/>
        <v>#DIV/0!</v>
      </c>
      <c r="K55" s="31" t="e">
        <f t="shared" si="2"/>
        <v>#DIV/0!</v>
      </c>
    </row>
    <row r="56" spans="1:11" ht="15">
      <c r="A56" s="28">
        <v>44</v>
      </c>
      <c r="B56" s="38"/>
      <c r="C56" s="36"/>
      <c r="D56" s="36"/>
      <c r="E56" s="29"/>
      <c r="F56" s="29"/>
      <c r="G56" s="29"/>
      <c r="H56" s="29"/>
      <c r="I56" s="30">
        <f t="shared" si="6"/>
        <v>0</v>
      </c>
      <c r="J56" s="31" t="e">
        <f t="shared" si="1"/>
        <v>#DIV/0!</v>
      </c>
      <c r="K56" s="31" t="e">
        <f t="shared" si="2"/>
        <v>#DIV/0!</v>
      </c>
    </row>
    <row r="57" spans="1:11" ht="15">
      <c r="A57" s="28">
        <v>45</v>
      </c>
      <c r="B57" s="38"/>
      <c r="C57" s="36"/>
      <c r="D57" s="36"/>
      <c r="E57" s="29"/>
      <c r="F57" s="29"/>
      <c r="G57" s="29"/>
      <c r="H57" s="29"/>
      <c r="I57" s="30">
        <f t="shared" si="6"/>
        <v>0</v>
      </c>
      <c r="J57" s="31" t="e">
        <f t="shared" si="1"/>
        <v>#DIV/0!</v>
      </c>
      <c r="K57" s="31" t="e">
        <f t="shared" si="2"/>
        <v>#DIV/0!</v>
      </c>
    </row>
    <row r="58" spans="1:11" ht="15">
      <c r="A58" s="28">
        <v>46</v>
      </c>
      <c r="B58" s="38"/>
      <c r="C58" s="36"/>
      <c r="D58" s="36"/>
      <c r="E58" s="29"/>
      <c r="F58" s="29"/>
      <c r="G58" s="29"/>
      <c r="H58" s="29"/>
      <c r="I58" s="30">
        <f t="shared" si="6"/>
        <v>0</v>
      </c>
      <c r="J58" s="31" t="e">
        <f t="shared" si="1"/>
        <v>#DIV/0!</v>
      </c>
      <c r="K58" s="31" t="e">
        <f t="shared" si="2"/>
        <v>#DIV/0!</v>
      </c>
    </row>
    <row r="59" spans="1:11" ht="15">
      <c r="A59" s="28">
        <v>47</v>
      </c>
      <c r="B59" s="38"/>
      <c r="C59" s="36"/>
      <c r="D59" s="36"/>
      <c r="E59" s="29"/>
      <c r="F59" s="29"/>
      <c r="G59" s="29"/>
      <c r="H59" s="29"/>
      <c r="I59" s="30">
        <f t="shared" si="6"/>
        <v>0</v>
      </c>
      <c r="J59" s="31" t="e">
        <f t="shared" si="1"/>
        <v>#DIV/0!</v>
      </c>
      <c r="K59" s="31" t="e">
        <f t="shared" si="2"/>
        <v>#DIV/0!</v>
      </c>
    </row>
    <row r="60" spans="1:11" ht="15">
      <c r="A60" s="28">
        <v>48</v>
      </c>
      <c r="B60" s="38"/>
      <c r="C60" s="36"/>
      <c r="D60" s="36"/>
      <c r="E60" s="29"/>
      <c r="F60" s="29"/>
      <c r="G60" s="29"/>
      <c r="H60" s="29"/>
      <c r="I60" s="30">
        <f t="shared" si="6"/>
        <v>0</v>
      </c>
      <c r="J60" s="31" t="e">
        <f t="shared" si="1"/>
        <v>#DIV/0!</v>
      </c>
      <c r="K60" s="31" t="e">
        <f t="shared" si="2"/>
        <v>#DIV/0!</v>
      </c>
    </row>
    <row r="61" spans="1:11" ht="15">
      <c r="A61" s="28">
        <v>49</v>
      </c>
      <c r="B61" s="36"/>
      <c r="C61" s="36"/>
      <c r="D61" s="36"/>
      <c r="E61" s="29"/>
      <c r="F61" s="29"/>
      <c r="G61" s="29"/>
      <c r="H61" s="29"/>
      <c r="I61" s="30">
        <f t="shared" si="6"/>
        <v>0</v>
      </c>
      <c r="J61" s="31" t="e">
        <f t="shared" si="1"/>
        <v>#DIV/0!</v>
      </c>
      <c r="K61" s="31" t="e">
        <f t="shared" si="2"/>
        <v>#DIV/0!</v>
      </c>
    </row>
    <row r="62" spans="1:11" ht="15">
      <c r="A62" s="28">
        <v>50</v>
      </c>
      <c r="B62" s="36"/>
      <c r="C62" s="36"/>
      <c r="D62" s="36"/>
      <c r="E62" s="29"/>
      <c r="F62" s="29"/>
      <c r="G62" s="29"/>
      <c r="H62" s="29"/>
      <c r="I62" s="30">
        <f t="shared" si="6"/>
        <v>0</v>
      </c>
      <c r="J62" s="31" t="e">
        <f t="shared" si="1"/>
        <v>#DIV/0!</v>
      </c>
      <c r="K62" s="31" t="e">
        <f t="shared" si="2"/>
        <v>#DIV/0!</v>
      </c>
    </row>
    <row r="63" spans="1:11" ht="15">
      <c r="A63" s="28">
        <v>51</v>
      </c>
      <c r="B63" s="36"/>
      <c r="C63" s="36"/>
      <c r="D63" s="36"/>
      <c r="E63" s="29"/>
      <c r="F63" s="29"/>
      <c r="G63" s="29"/>
      <c r="H63" s="29"/>
      <c r="I63" s="30">
        <f t="shared" si="6"/>
        <v>0</v>
      </c>
      <c r="J63" s="31" t="e">
        <f t="shared" si="1"/>
        <v>#DIV/0!</v>
      </c>
      <c r="K63" s="31" t="e">
        <f t="shared" si="2"/>
        <v>#DIV/0!</v>
      </c>
    </row>
    <row r="64" spans="1:11" ht="15">
      <c r="A64" s="28">
        <v>52</v>
      </c>
      <c r="B64" s="36"/>
      <c r="C64" s="36"/>
      <c r="D64" s="36"/>
      <c r="E64" s="29"/>
      <c r="F64" s="29"/>
      <c r="G64" s="29"/>
      <c r="H64" s="29"/>
      <c r="I64" s="30">
        <f t="shared" si="6"/>
        <v>0</v>
      </c>
      <c r="J64" s="31" t="e">
        <f t="shared" si="1"/>
        <v>#DIV/0!</v>
      </c>
      <c r="K64" s="31" t="e">
        <f t="shared" si="2"/>
        <v>#DIV/0!</v>
      </c>
    </row>
    <row r="65" spans="1:11" ht="15">
      <c r="A65" s="28">
        <v>53</v>
      </c>
      <c r="B65" s="36"/>
      <c r="C65" s="36"/>
      <c r="D65" s="36"/>
      <c r="E65" s="29"/>
      <c r="F65" s="29"/>
      <c r="G65" s="29"/>
      <c r="H65" s="29"/>
      <c r="I65" s="30">
        <f t="shared" si="6"/>
        <v>0</v>
      </c>
      <c r="J65" s="31" t="e">
        <f t="shared" si="1"/>
        <v>#DIV/0!</v>
      </c>
      <c r="K65" s="31" t="e">
        <f t="shared" si="2"/>
        <v>#DIV/0!</v>
      </c>
    </row>
    <row r="66" spans="1:11" ht="15">
      <c r="A66" s="28">
        <v>54</v>
      </c>
      <c r="B66" s="36"/>
      <c r="C66" s="36"/>
      <c r="D66" s="36"/>
      <c r="E66" s="29"/>
      <c r="F66" s="29"/>
      <c r="G66" s="29"/>
      <c r="H66" s="29"/>
      <c r="I66" s="30">
        <f t="shared" si="6"/>
        <v>0</v>
      </c>
      <c r="J66" s="31" t="e">
        <f t="shared" si="1"/>
        <v>#DIV/0!</v>
      </c>
      <c r="K66" s="31" t="e">
        <f t="shared" si="2"/>
        <v>#DIV/0!</v>
      </c>
    </row>
    <row r="67" spans="1:11" ht="15">
      <c r="A67" s="28">
        <v>55</v>
      </c>
      <c r="B67" s="36"/>
      <c r="C67" s="36"/>
      <c r="D67" s="36"/>
      <c r="E67" s="29"/>
      <c r="F67" s="29"/>
      <c r="G67" s="29"/>
      <c r="H67" s="29"/>
      <c r="I67" s="30">
        <f t="shared" si="6"/>
        <v>0</v>
      </c>
      <c r="J67" s="31" t="e">
        <f t="shared" si="1"/>
        <v>#DIV/0!</v>
      </c>
      <c r="K67" s="31" t="e">
        <f t="shared" si="2"/>
        <v>#DIV/0!</v>
      </c>
    </row>
    <row r="68" spans="1:11" ht="15">
      <c r="A68" s="28">
        <v>56</v>
      </c>
      <c r="B68" s="36"/>
      <c r="C68" s="36"/>
      <c r="D68" s="36"/>
      <c r="E68" s="29"/>
      <c r="F68" s="29"/>
      <c r="G68" s="29"/>
      <c r="H68" s="29"/>
      <c r="I68" s="30">
        <f t="shared" si="6"/>
        <v>0</v>
      </c>
      <c r="J68" s="31" t="e">
        <f t="shared" si="1"/>
        <v>#DIV/0!</v>
      </c>
      <c r="K68" s="31" t="e">
        <f t="shared" si="2"/>
        <v>#DIV/0!</v>
      </c>
    </row>
    <row r="69" spans="1:11" ht="15">
      <c r="A69" s="28">
        <v>57</v>
      </c>
      <c r="B69" s="36"/>
      <c r="C69" s="36"/>
      <c r="D69" s="36"/>
      <c r="E69" s="29"/>
      <c r="F69" s="29"/>
      <c r="G69" s="29"/>
      <c r="H69" s="29"/>
      <c r="I69" s="30">
        <f t="shared" si="6"/>
        <v>0</v>
      </c>
      <c r="J69" s="31" t="e">
        <f t="shared" si="1"/>
        <v>#DIV/0!</v>
      </c>
      <c r="K69" s="31" t="e">
        <f t="shared" si="2"/>
        <v>#DIV/0!</v>
      </c>
    </row>
    <row r="70" spans="1:11" ht="15">
      <c r="A70" s="28">
        <v>58</v>
      </c>
      <c r="B70" s="36"/>
      <c r="C70" s="36"/>
      <c r="D70" s="36"/>
      <c r="E70" s="29"/>
      <c r="F70" s="29"/>
      <c r="G70" s="29"/>
      <c r="H70" s="29"/>
      <c r="I70" s="30">
        <f t="shared" si="6"/>
        <v>0</v>
      </c>
      <c r="J70" s="31" t="e">
        <f t="shared" si="1"/>
        <v>#DIV/0!</v>
      </c>
      <c r="K70" s="31" t="e">
        <f t="shared" si="2"/>
        <v>#DIV/0!</v>
      </c>
    </row>
    <row r="71" spans="1:11" ht="15">
      <c r="A71" s="28">
        <v>59</v>
      </c>
      <c r="B71" s="36"/>
      <c r="C71" s="36"/>
      <c r="D71" s="36"/>
      <c r="E71" s="29"/>
      <c r="F71" s="29"/>
      <c r="G71" s="29"/>
      <c r="H71" s="29"/>
      <c r="I71" s="30">
        <f t="shared" si="6"/>
        <v>0</v>
      </c>
      <c r="J71" s="31" t="e">
        <f t="shared" si="1"/>
        <v>#DIV/0!</v>
      </c>
      <c r="K71" s="31" t="e">
        <f t="shared" si="2"/>
        <v>#DIV/0!</v>
      </c>
    </row>
    <row r="72" spans="1:11" ht="15">
      <c r="A72" s="28">
        <v>60</v>
      </c>
      <c r="B72" s="36"/>
      <c r="C72" s="36"/>
      <c r="D72" s="36"/>
      <c r="E72" s="29"/>
      <c r="F72" s="29"/>
      <c r="G72" s="29"/>
      <c r="H72" s="29"/>
      <c r="I72" s="30">
        <f t="shared" si="6"/>
        <v>0</v>
      </c>
      <c r="J72" s="31" t="e">
        <f t="shared" si="1"/>
        <v>#DIV/0!</v>
      </c>
      <c r="K72" s="31" t="e">
        <f t="shared" si="2"/>
        <v>#DIV/0!</v>
      </c>
    </row>
    <row r="73" spans="1:11" ht="15">
      <c r="A73" s="28">
        <v>61</v>
      </c>
      <c r="B73" s="36"/>
      <c r="C73" s="36"/>
      <c r="D73" s="36"/>
      <c r="E73" s="29"/>
      <c r="F73" s="29"/>
      <c r="G73" s="29"/>
      <c r="H73" s="29"/>
      <c r="I73" s="30">
        <f t="shared" si="6"/>
        <v>0</v>
      </c>
      <c r="J73" s="31" t="e">
        <f t="shared" si="1"/>
        <v>#DIV/0!</v>
      </c>
      <c r="K73" s="31" t="e">
        <f t="shared" si="2"/>
        <v>#DIV/0!</v>
      </c>
    </row>
    <row r="74" spans="1:11">
      <c r="A74" s="34" t="s">
        <v>46</v>
      </c>
      <c r="B74" s="35">
        <f>SUM(B13:B73)</f>
        <v>592.59904937532337</v>
      </c>
      <c r="C74" s="35">
        <f>SUM(C13:C73)</f>
        <v>627.41202180234313</v>
      </c>
      <c r="D74" s="35">
        <f>SUM(D13:D73)</f>
        <v>0</v>
      </c>
      <c r="E74" s="35">
        <f t="shared" ref="E74:I74" si="7">SUM(E13:E73)</f>
        <v>0</v>
      </c>
      <c r="F74" s="35">
        <f t="shared" si="7"/>
        <v>0</v>
      </c>
      <c r="G74" s="35">
        <f t="shared" si="7"/>
        <v>0</v>
      </c>
      <c r="H74" s="35">
        <f t="shared" si="7"/>
        <v>0</v>
      </c>
      <c r="I74" s="35">
        <f t="shared" si="7"/>
        <v>1220.0110711776665</v>
      </c>
      <c r="J74" s="20"/>
    </row>
    <row r="75" spans="1:11">
      <c r="B75" s="13">
        <f>AVERAGE(B13:B28)</f>
        <v>37.037440585957711</v>
      </c>
      <c r="C75" s="13">
        <f>AVERAGE(C13:C28)</f>
        <v>39.213251362646446</v>
      </c>
    </row>
    <row r="83" spans="1:5" ht="15">
      <c r="A83" s="39">
        <v>125.26</v>
      </c>
      <c r="B83" s="39">
        <v>46.39</v>
      </c>
      <c r="C83" s="1">
        <f>B83/A83*100</f>
        <v>37.034967268082383</v>
      </c>
      <c r="D83" s="39"/>
      <c r="E83" s="39"/>
    </row>
    <row r="84" spans="1:5" ht="15">
      <c r="A84" s="39">
        <v>113.99000000000001</v>
      </c>
      <c r="B84" s="39">
        <v>42.57</v>
      </c>
      <c r="C84" s="1">
        <f t="shared" ref="C84:C114" si="8">B84/A84*100</f>
        <v>37.345381173787175</v>
      </c>
      <c r="D84" s="39"/>
      <c r="E84" s="39"/>
    </row>
    <row r="85" spans="1:5" ht="15">
      <c r="A85" s="39">
        <v>85.42</v>
      </c>
      <c r="B85" s="39">
        <v>36.97</v>
      </c>
      <c r="C85" s="1">
        <f t="shared" si="8"/>
        <v>43.280262233668928</v>
      </c>
      <c r="D85" s="39"/>
      <c r="E85" s="39"/>
    </row>
    <row r="86" spans="1:5" ht="15">
      <c r="A86" s="39">
        <v>102.96</v>
      </c>
      <c r="B86" s="39">
        <v>36.86</v>
      </c>
      <c r="C86" s="1">
        <f t="shared" si="8"/>
        <v>35.800310800310804</v>
      </c>
      <c r="D86" s="39"/>
      <c r="E86" s="39"/>
    </row>
    <row r="87" spans="1:5" ht="15">
      <c r="A87" s="39">
        <v>98.96</v>
      </c>
      <c r="B87" s="39">
        <v>20.14</v>
      </c>
      <c r="C87" s="1">
        <f t="shared" si="8"/>
        <v>20.351657235246567</v>
      </c>
      <c r="D87" s="39"/>
      <c r="E87" s="39"/>
    </row>
    <row r="88" spans="1:5" ht="15">
      <c r="A88" s="39">
        <v>131.46</v>
      </c>
      <c r="B88" s="39">
        <v>53.62</v>
      </c>
      <c r="C88" s="1">
        <f t="shared" si="8"/>
        <v>40.788072417465379</v>
      </c>
      <c r="D88" s="39"/>
      <c r="E88" s="39"/>
    </row>
    <row r="89" spans="1:5" ht="15">
      <c r="A89" s="39">
        <v>107.49000000000001</v>
      </c>
      <c r="B89" s="39">
        <v>42.65</v>
      </c>
      <c r="C89" s="1">
        <f t="shared" si="8"/>
        <v>39.678109591589909</v>
      </c>
      <c r="D89" s="39"/>
      <c r="E89" s="39"/>
    </row>
    <row r="90" spans="1:5" ht="15">
      <c r="A90" s="39">
        <v>94.33</v>
      </c>
      <c r="B90" s="39">
        <v>39.58</v>
      </c>
      <c r="C90" s="1">
        <f t="shared" si="8"/>
        <v>41.959079826142265</v>
      </c>
      <c r="D90" s="39"/>
      <c r="E90" s="39"/>
    </row>
    <row r="91" spans="1:5" ht="15">
      <c r="A91" s="39">
        <v>78.680000000000007</v>
      </c>
      <c r="B91" s="39">
        <v>30.66</v>
      </c>
      <c r="C91" s="1">
        <f t="shared" si="8"/>
        <v>38.967971530249109</v>
      </c>
      <c r="D91" s="39"/>
      <c r="E91" s="39"/>
    </row>
    <row r="92" spans="1:5" ht="15">
      <c r="A92" s="39">
        <v>103.72</v>
      </c>
      <c r="B92" s="39">
        <v>37.32</v>
      </c>
      <c r="C92" s="1">
        <f t="shared" si="8"/>
        <v>35.98148862321635</v>
      </c>
      <c r="D92" s="39"/>
      <c r="E92" s="39"/>
    </row>
    <row r="93" spans="1:5" ht="15">
      <c r="A93" s="39">
        <v>117.17999999999999</v>
      </c>
      <c r="B93" s="39">
        <v>46.66</v>
      </c>
      <c r="C93" s="1">
        <f t="shared" si="8"/>
        <v>39.81908175456563</v>
      </c>
      <c r="D93" s="39"/>
      <c r="E93" s="39"/>
    </row>
    <row r="94" spans="1:5" ht="15">
      <c r="A94" s="39">
        <v>105</v>
      </c>
      <c r="B94" s="39">
        <v>35.14</v>
      </c>
      <c r="C94" s="1">
        <f t="shared" si="8"/>
        <v>33.466666666666669</v>
      </c>
      <c r="D94" s="39"/>
      <c r="E94" s="39"/>
    </row>
    <row r="95" spans="1:5" ht="15">
      <c r="A95" s="39">
        <v>117.1</v>
      </c>
      <c r="B95" s="39">
        <v>43.66</v>
      </c>
      <c r="C95" s="1">
        <f t="shared" si="8"/>
        <v>37.284372331340734</v>
      </c>
      <c r="D95" s="39"/>
      <c r="E95" s="39"/>
    </row>
    <row r="96" spans="1:5" ht="15">
      <c r="A96" s="39">
        <v>86.84</v>
      </c>
      <c r="B96" s="39">
        <v>30.18</v>
      </c>
      <c r="C96" s="1">
        <f t="shared" si="8"/>
        <v>34.753569783509903</v>
      </c>
      <c r="D96" s="39"/>
      <c r="E96" s="39"/>
    </row>
    <row r="97" spans="1:5" ht="15">
      <c r="A97" s="39">
        <v>97.49</v>
      </c>
      <c r="B97" s="39">
        <v>39.83</v>
      </c>
      <c r="C97" s="1">
        <f t="shared" si="8"/>
        <v>40.855472356139096</v>
      </c>
      <c r="D97" s="39"/>
      <c r="E97" s="39"/>
    </row>
    <row r="98" spans="1:5" ht="15">
      <c r="A98" s="39">
        <v>126.19</v>
      </c>
      <c r="B98" s="39">
        <v>44.46</v>
      </c>
      <c r="C98" s="1">
        <f t="shared" si="8"/>
        <v>35.232585783342579</v>
      </c>
      <c r="D98" s="39"/>
      <c r="E98" s="39"/>
    </row>
    <row r="99" spans="1:5" ht="15">
      <c r="A99" s="39">
        <v>103.38</v>
      </c>
      <c r="B99" s="39">
        <v>40.869999999999997</v>
      </c>
      <c r="C99" s="1">
        <f t="shared" si="8"/>
        <v>39.533758947572061</v>
      </c>
      <c r="D99" s="39"/>
      <c r="E99" s="39"/>
    </row>
    <row r="100" spans="1:5" ht="15">
      <c r="A100" s="39">
        <v>89.34</v>
      </c>
      <c r="B100" s="39">
        <v>34.5</v>
      </c>
      <c r="C100" s="1">
        <f t="shared" si="8"/>
        <v>38.616521155137676</v>
      </c>
      <c r="D100" s="39"/>
      <c r="E100" s="39"/>
    </row>
    <row r="101" spans="1:5" ht="15">
      <c r="A101" s="39">
        <v>104.86</v>
      </c>
      <c r="B101" s="39">
        <v>41.12</v>
      </c>
      <c r="C101" s="1">
        <f t="shared" si="8"/>
        <v>39.214190349036812</v>
      </c>
      <c r="D101" s="39"/>
      <c r="E101" s="39"/>
    </row>
    <row r="102" spans="1:5" ht="15">
      <c r="A102" s="39">
        <v>84.82</v>
      </c>
      <c r="B102" s="39">
        <v>33.299999999999997</v>
      </c>
      <c r="C102" s="1">
        <f t="shared" si="8"/>
        <v>39.259608582881391</v>
      </c>
      <c r="D102" s="39"/>
      <c r="E102" s="39"/>
    </row>
    <row r="103" spans="1:5" ht="15">
      <c r="A103" s="39">
        <v>101.80999999999999</v>
      </c>
      <c r="B103" s="39">
        <v>29.99</v>
      </c>
      <c r="C103" s="1">
        <f t="shared" si="8"/>
        <v>29.456831352519401</v>
      </c>
      <c r="D103" s="39"/>
      <c r="E103" s="39"/>
    </row>
    <row r="104" spans="1:5" ht="15">
      <c r="A104" s="39">
        <v>122.74</v>
      </c>
      <c r="B104" s="39">
        <v>44.15</v>
      </c>
      <c r="C104" s="1">
        <f t="shared" si="8"/>
        <v>35.970343816196838</v>
      </c>
      <c r="D104" s="39"/>
      <c r="E104" s="39"/>
    </row>
    <row r="105" spans="1:5" ht="15">
      <c r="A105" s="39">
        <v>92.31</v>
      </c>
      <c r="B105" s="39">
        <v>42.23</v>
      </c>
      <c r="C105" s="1">
        <f t="shared" si="8"/>
        <v>45.748022966092513</v>
      </c>
      <c r="D105" s="39"/>
      <c r="E105" s="39"/>
    </row>
    <row r="106" spans="1:5" ht="15">
      <c r="A106" s="39">
        <v>83.88</v>
      </c>
      <c r="B106" s="39">
        <v>38.22</v>
      </c>
      <c r="C106" s="1">
        <f t="shared" si="8"/>
        <v>45.565092989985693</v>
      </c>
      <c r="D106" s="39"/>
      <c r="E106" s="39"/>
    </row>
    <row r="107" spans="1:5" ht="15">
      <c r="A107" s="39">
        <v>87.22</v>
      </c>
      <c r="B107" s="39">
        <v>39.15</v>
      </c>
      <c r="C107" s="1">
        <f t="shared" si="8"/>
        <v>44.886493923412061</v>
      </c>
      <c r="D107" s="39"/>
      <c r="E107" s="39"/>
    </row>
    <row r="108" spans="1:5" ht="15">
      <c r="A108" s="39">
        <v>118.73</v>
      </c>
      <c r="B108" s="39">
        <v>41.2</v>
      </c>
      <c r="C108" s="1">
        <f t="shared" si="8"/>
        <v>34.700581150509564</v>
      </c>
      <c r="D108" s="39"/>
      <c r="E108" s="39"/>
    </row>
    <row r="109" spans="1:5" ht="15">
      <c r="A109" s="39">
        <v>96.72</v>
      </c>
      <c r="B109" s="39">
        <v>46.34</v>
      </c>
      <c r="C109" s="1">
        <f t="shared" si="8"/>
        <v>47.911497105045498</v>
      </c>
      <c r="D109" s="39"/>
      <c r="E109" s="39"/>
    </row>
    <row r="110" spans="1:5" ht="15">
      <c r="A110" s="39">
        <v>98.69</v>
      </c>
      <c r="B110" s="39">
        <v>34.950000000000003</v>
      </c>
      <c r="C110" s="1">
        <f t="shared" si="8"/>
        <v>35.413922383220189</v>
      </c>
      <c r="D110" s="39"/>
      <c r="E110" s="39"/>
    </row>
    <row r="111" spans="1:5" ht="15">
      <c r="A111" s="39">
        <v>103.47</v>
      </c>
      <c r="B111" s="39">
        <v>37.200000000000003</v>
      </c>
      <c r="C111" s="1">
        <f t="shared" si="8"/>
        <v>35.952449985503051</v>
      </c>
      <c r="D111" s="39"/>
      <c r="E111" s="39"/>
    </row>
    <row r="112" spans="1:5" ht="15">
      <c r="A112" s="39">
        <v>70.03</v>
      </c>
      <c r="B112" s="39">
        <v>28.57</v>
      </c>
      <c r="C112" s="1">
        <f t="shared" si="8"/>
        <v>40.796801370841067</v>
      </c>
      <c r="D112" s="39"/>
      <c r="E112" s="39"/>
    </row>
    <row r="113" spans="1:5" ht="15">
      <c r="A113" s="39">
        <v>84.85</v>
      </c>
      <c r="B113" s="39">
        <v>34.89</v>
      </c>
      <c r="C113" s="1">
        <f t="shared" si="8"/>
        <v>41.119622863877439</v>
      </c>
      <c r="D113" s="39"/>
      <c r="E113" s="39"/>
    </row>
    <row r="114" spans="1:5" ht="15">
      <c r="A114" s="39">
        <v>144.16999999999999</v>
      </c>
      <c r="B114" s="39">
        <v>47.96</v>
      </c>
      <c r="C114" s="1">
        <f t="shared" si="8"/>
        <v>33.2662828605119</v>
      </c>
      <c r="D114" s="39"/>
      <c r="E114" s="39"/>
    </row>
  </sheetData>
  <protectedRanges>
    <protectedRange sqref="H13:H73" name="values_3"/>
    <protectedRange sqref="E13:G73" name="values_1_1"/>
  </protectedRanges>
  <mergeCells count="3">
    <mergeCell ref="D8:E8"/>
    <mergeCell ref="D9:E9"/>
    <mergeCell ref="D10:E10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P114"/>
  <sheetViews>
    <sheetView topLeftCell="H1" zoomScale="80" zoomScaleNormal="80" workbookViewId="0">
      <selection activeCell="J13" sqref="J13:K28"/>
    </sheetView>
  </sheetViews>
  <sheetFormatPr defaultRowHeight="12.75"/>
  <cols>
    <col min="1" max="1" width="10.7109375" style="1" bestFit="1" customWidth="1"/>
    <col min="2" max="2" width="18.7109375" style="1" bestFit="1" customWidth="1"/>
    <col min="3" max="3" width="14.42578125" style="1" customWidth="1"/>
    <col min="4" max="5" width="11" style="1" customWidth="1"/>
    <col min="6" max="6" width="15" style="1" customWidth="1"/>
    <col min="7" max="7" width="11" style="1" customWidth="1"/>
    <col min="8" max="8" width="12.7109375" style="1" customWidth="1"/>
    <col min="9" max="9" width="12.85546875" style="1" customWidth="1"/>
    <col min="10" max="10" width="15" style="1" bestFit="1" customWidth="1"/>
    <col min="11" max="11" width="12.28515625" style="1" bestFit="1" customWidth="1"/>
    <col min="12" max="14" width="9.140625" style="1"/>
    <col min="15" max="15" width="15.28515625" style="1" customWidth="1"/>
    <col min="16" max="16" width="9.28515625" style="1" bestFit="1" customWidth="1"/>
    <col min="17" max="245" width="9.140625" style="1"/>
    <col min="246" max="246" width="15.42578125" style="1" customWidth="1"/>
    <col min="247" max="247" width="14.42578125" style="1" customWidth="1"/>
    <col min="248" max="249" width="11" style="1" customWidth="1"/>
    <col min="250" max="250" width="15" style="1" customWidth="1"/>
    <col min="251" max="251" width="11" style="1" customWidth="1"/>
    <col min="252" max="252" width="12.7109375" style="1" customWidth="1"/>
    <col min="253" max="253" width="12.85546875" style="1" customWidth="1"/>
    <col min="254" max="254" width="13.42578125" style="1" customWidth="1"/>
    <col min="255" max="258" width="9.140625" style="1"/>
    <col min="259" max="259" width="15.28515625" style="1" customWidth="1"/>
    <col min="260" max="260" width="9.28515625" style="1" bestFit="1" customWidth="1"/>
    <col min="261" max="261" width="9.140625" style="1"/>
    <col min="262" max="262" width="12.7109375" style="1" customWidth="1"/>
    <col min="263" max="501" width="9.140625" style="1"/>
    <col min="502" max="502" width="15.42578125" style="1" customWidth="1"/>
    <col min="503" max="503" width="14.42578125" style="1" customWidth="1"/>
    <col min="504" max="505" width="11" style="1" customWidth="1"/>
    <col min="506" max="506" width="15" style="1" customWidth="1"/>
    <col min="507" max="507" width="11" style="1" customWidth="1"/>
    <col min="508" max="508" width="12.7109375" style="1" customWidth="1"/>
    <col min="509" max="509" width="12.85546875" style="1" customWidth="1"/>
    <col min="510" max="510" width="13.42578125" style="1" customWidth="1"/>
    <col min="511" max="514" width="9.140625" style="1"/>
    <col min="515" max="515" width="15.28515625" style="1" customWidth="1"/>
    <col min="516" max="516" width="9.28515625" style="1" bestFit="1" customWidth="1"/>
    <col min="517" max="517" width="9.140625" style="1"/>
    <col min="518" max="518" width="12.7109375" style="1" customWidth="1"/>
    <col min="519" max="757" width="9.140625" style="1"/>
    <col min="758" max="758" width="15.42578125" style="1" customWidth="1"/>
    <col min="759" max="759" width="14.42578125" style="1" customWidth="1"/>
    <col min="760" max="761" width="11" style="1" customWidth="1"/>
    <col min="762" max="762" width="15" style="1" customWidth="1"/>
    <col min="763" max="763" width="11" style="1" customWidth="1"/>
    <col min="764" max="764" width="12.7109375" style="1" customWidth="1"/>
    <col min="765" max="765" width="12.85546875" style="1" customWidth="1"/>
    <col min="766" max="766" width="13.42578125" style="1" customWidth="1"/>
    <col min="767" max="770" width="9.140625" style="1"/>
    <col min="771" max="771" width="15.28515625" style="1" customWidth="1"/>
    <col min="772" max="772" width="9.28515625" style="1" bestFit="1" customWidth="1"/>
    <col min="773" max="773" width="9.140625" style="1"/>
    <col min="774" max="774" width="12.7109375" style="1" customWidth="1"/>
    <col min="775" max="1013" width="9.140625" style="1"/>
    <col min="1014" max="1014" width="15.42578125" style="1" customWidth="1"/>
    <col min="1015" max="1015" width="14.42578125" style="1" customWidth="1"/>
    <col min="1016" max="1017" width="11" style="1" customWidth="1"/>
    <col min="1018" max="1018" width="15" style="1" customWidth="1"/>
    <col min="1019" max="1019" width="11" style="1" customWidth="1"/>
    <col min="1020" max="1020" width="12.7109375" style="1" customWidth="1"/>
    <col min="1021" max="1021" width="12.85546875" style="1" customWidth="1"/>
    <col min="1022" max="1022" width="13.42578125" style="1" customWidth="1"/>
    <col min="1023" max="1026" width="9.140625" style="1"/>
    <col min="1027" max="1027" width="15.28515625" style="1" customWidth="1"/>
    <col min="1028" max="1028" width="9.28515625" style="1" bestFit="1" customWidth="1"/>
    <col min="1029" max="1029" width="9.140625" style="1"/>
    <col min="1030" max="1030" width="12.7109375" style="1" customWidth="1"/>
    <col min="1031" max="1269" width="9.140625" style="1"/>
    <col min="1270" max="1270" width="15.42578125" style="1" customWidth="1"/>
    <col min="1271" max="1271" width="14.42578125" style="1" customWidth="1"/>
    <col min="1272" max="1273" width="11" style="1" customWidth="1"/>
    <col min="1274" max="1274" width="15" style="1" customWidth="1"/>
    <col min="1275" max="1275" width="11" style="1" customWidth="1"/>
    <col min="1276" max="1276" width="12.7109375" style="1" customWidth="1"/>
    <col min="1277" max="1277" width="12.85546875" style="1" customWidth="1"/>
    <col min="1278" max="1278" width="13.42578125" style="1" customWidth="1"/>
    <col min="1279" max="1282" width="9.140625" style="1"/>
    <col min="1283" max="1283" width="15.28515625" style="1" customWidth="1"/>
    <col min="1284" max="1284" width="9.28515625" style="1" bestFit="1" customWidth="1"/>
    <col min="1285" max="1285" width="9.140625" style="1"/>
    <col min="1286" max="1286" width="12.7109375" style="1" customWidth="1"/>
    <col min="1287" max="1525" width="9.140625" style="1"/>
    <col min="1526" max="1526" width="15.42578125" style="1" customWidth="1"/>
    <col min="1527" max="1527" width="14.42578125" style="1" customWidth="1"/>
    <col min="1528" max="1529" width="11" style="1" customWidth="1"/>
    <col min="1530" max="1530" width="15" style="1" customWidth="1"/>
    <col min="1531" max="1531" width="11" style="1" customWidth="1"/>
    <col min="1532" max="1532" width="12.7109375" style="1" customWidth="1"/>
    <col min="1533" max="1533" width="12.85546875" style="1" customWidth="1"/>
    <col min="1534" max="1534" width="13.42578125" style="1" customWidth="1"/>
    <col min="1535" max="1538" width="9.140625" style="1"/>
    <col min="1539" max="1539" width="15.28515625" style="1" customWidth="1"/>
    <col min="1540" max="1540" width="9.28515625" style="1" bestFit="1" customWidth="1"/>
    <col min="1541" max="1541" width="9.140625" style="1"/>
    <col min="1542" max="1542" width="12.7109375" style="1" customWidth="1"/>
    <col min="1543" max="1781" width="9.140625" style="1"/>
    <col min="1782" max="1782" width="15.42578125" style="1" customWidth="1"/>
    <col min="1783" max="1783" width="14.42578125" style="1" customWidth="1"/>
    <col min="1784" max="1785" width="11" style="1" customWidth="1"/>
    <col min="1786" max="1786" width="15" style="1" customWidth="1"/>
    <col min="1787" max="1787" width="11" style="1" customWidth="1"/>
    <col min="1788" max="1788" width="12.7109375" style="1" customWidth="1"/>
    <col min="1789" max="1789" width="12.85546875" style="1" customWidth="1"/>
    <col min="1790" max="1790" width="13.42578125" style="1" customWidth="1"/>
    <col min="1791" max="1794" width="9.140625" style="1"/>
    <col min="1795" max="1795" width="15.28515625" style="1" customWidth="1"/>
    <col min="1796" max="1796" width="9.28515625" style="1" bestFit="1" customWidth="1"/>
    <col min="1797" max="1797" width="9.140625" style="1"/>
    <col min="1798" max="1798" width="12.7109375" style="1" customWidth="1"/>
    <col min="1799" max="2037" width="9.140625" style="1"/>
    <col min="2038" max="2038" width="15.42578125" style="1" customWidth="1"/>
    <col min="2039" max="2039" width="14.42578125" style="1" customWidth="1"/>
    <col min="2040" max="2041" width="11" style="1" customWidth="1"/>
    <col min="2042" max="2042" width="15" style="1" customWidth="1"/>
    <col min="2043" max="2043" width="11" style="1" customWidth="1"/>
    <col min="2044" max="2044" width="12.7109375" style="1" customWidth="1"/>
    <col min="2045" max="2045" width="12.85546875" style="1" customWidth="1"/>
    <col min="2046" max="2046" width="13.42578125" style="1" customWidth="1"/>
    <col min="2047" max="2050" width="9.140625" style="1"/>
    <col min="2051" max="2051" width="15.28515625" style="1" customWidth="1"/>
    <col min="2052" max="2052" width="9.28515625" style="1" bestFit="1" customWidth="1"/>
    <col min="2053" max="2053" width="9.140625" style="1"/>
    <col min="2054" max="2054" width="12.7109375" style="1" customWidth="1"/>
    <col min="2055" max="2293" width="9.140625" style="1"/>
    <col min="2294" max="2294" width="15.42578125" style="1" customWidth="1"/>
    <col min="2295" max="2295" width="14.42578125" style="1" customWidth="1"/>
    <col min="2296" max="2297" width="11" style="1" customWidth="1"/>
    <col min="2298" max="2298" width="15" style="1" customWidth="1"/>
    <col min="2299" max="2299" width="11" style="1" customWidth="1"/>
    <col min="2300" max="2300" width="12.7109375" style="1" customWidth="1"/>
    <col min="2301" max="2301" width="12.85546875" style="1" customWidth="1"/>
    <col min="2302" max="2302" width="13.42578125" style="1" customWidth="1"/>
    <col min="2303" max="2306" width="9.140625" style="1"/>
    <col min="2307" max="2307" width="15.28515625" style="1" customWidth="1"/>
    <col min="2308" max="2308" width="9.28515625" style="1" bestFit="1" customWidth="1"/>
    <col min="2309" max="2309" width="9.140625" style="1"/>
    <col min="2310" max="2310" width="12.7109375" style="1" customWidth="1"/>
    <col min="2311" max="2549" width="9.140625" style="1"/>
    <col min="2550" max="2550" width="15.42578125" style="1" customWidth="1"/>
    <col min="2551" max="2551" width="14.42578125" style="1" customWidth="1"/>
    <col min="2552" max="2553" width="11" style="1" customWidth="1"/>
    <col min="2554" max="2554" width="15" style="1" customWidth="1"/>
    <col min="2555" max="2555" width="11" style="1" customWidth="1"/>
    <col min="2556" max="2556" width="12.7109375" style="1" customWidth="1"/>
    <col min="2557" max="2557" width="12.85546875" style="1" customWidth="1"/>
    <col min="2558" max="2558" width="13.42578125" style="1" customWidth="1"/>
    <col min="2559" max="2562" width="9.140625" style="1"/>
    <col min="2563" max="2563" width="15.28515625" style="1" customWidth="1"/>
    <col min="2564" max="2564" width="9.28515625" style="1" bestFit="1" customWidth="1"/>
    <col min="2565" max="2565" width="9.140625" style="1"/>
    <col min="2566" max="2566" width="12.7109375" style="1" customWidth="1"/>
    <col min="2567" max="2805" width="9.140625" style="1"/>
    <col min="2806" max="2806" width="15.42578125" style="1" customWidth="1"/>
    <col min="2807" max="2807" width="14.42578125" style="1" customWidth="1"/>
    <col min="2808" max="2809" width="11" style="1" customWidth="1"/>
    <col min="2810" max="2810" width="15" style="1" customWidth="1"/>
    <col min="2811" max="2811" width="11" style="1" customWidth="1"/>
    <col min="2812" max="2812" width="12.7109375" style="1" customWidth="1"/>
    <col min="2813" max="2813" width="12.85546875" style="1" customWidth="1"/>
    <col min="2814" max="2814" width="13.42578125" style="1" customWidth="1"/>
    <col min="2815" max="2818" width="9.140625" style="1"/>
    <col min="2819" max="2819" width="15.28515625" style="1" customWidth="1"/>
    <col min="2820" max="2820" width="9.28515625" style="1" bestFit="1" customWidth="1"/>
    <col min="2821" max="2821" width="9.140625" style="1"/>
    <col min="2822" max="2822" width="12.7109375" style="1" customWidth="1"/>
    <col min="2823" max="3061" width="9.140625" style="1"/>
    <col min="3062" max="3062" width="15.42578125" style="1" customWidth="1"/>
    <col min="3063" max="3063" width="14.42578125" style="1" customWidth="1"/>
    <col min="3064" max="3065" width="11" style="1" customWidth="1"/>
    <col min="3066" max="3066" width="15" style="1" customWidth="1"/>
    <col min="3067" max="3067" width="11" style="1" customWidth="1"/>
    <col min="3068" max="3068" width="12.7109375" style="1" customWidth="1"/>
    <col min="3069" max="3069" width="12.85546875" style="1" customWidth="1"/>
    <col min="3070" max="3070" width="13.42578125" style="1" customWidth="1"/>
    <col min="3071" max="3074" width="9.140625" style="1"/>
    <col min="3075" max="3075" width="15.28515625" style="1" customWidth="1"/>
    <col min="3076" max="3076" width="9.28515625" style="1" bestFit="1" customWidth="1"/>
    <col min="3077" max="3077" width="9.140625" style="1"/>
    <col min="3078" max="3078" width="12.7109375" style="1" customWidth="1"/>
    <col min="3079" max="3317" width="9.140625" style="1"/>
    <col min="3318" max="3318" width="15.42578125" style="1" customWidth="1"/>
    <col min="3319" max="3319" width="14.42578125" style="1" customWidth="1"/>
    <col min="3320" max="3321" width="11" style="1" customWidth="1"/>
    <col min="3322" max="3322" width="15" style="1" customWidth="1"/>
    <col min="3323" max="3323" width="11" style="1" customWidth="1"/>
    <col min="3324" max="3324" width="12.7109375" style="1" customWidth="1"/>
    <col min="3325" max="3325" width="12.85546875" style="1" customWidth="1"/>
    <col min="3326" max="3326" width="13.42578125" style="1" customWidth="1"/>
    <col min="3327" max="3330" width="9.140625" style="1"/>
    <col min="3331" max="3331" width="15.28515625" style="1" customWidth="1"/>
    <col min="3332" max="3332" width="9.28515625" style="1" bestFit="1" customWidth="1"/>
    <col min="3333" max="3333" width="9.140625" style="1"/>
    <col min="3334" max="3334" width="12.7109375" style="1" customWidth="1"/>
    <col min="3335" max="3573" width="9.140625" style="1"/>
    <col min="3574" max="3574" width="15.42578125" style="1" customWidth="1"/>
    <col min="3575" max="3575" width="14.42578125" style="1" customWidth="1"/>
    <col min="3576" max="3577" width="11" style="1" customWidth="1"/>
    <col min="3578" max="3578" width="15" style="1" customWidth="1"/>
    <col min="3579" max="3579" width="11" style="1" customWidth="1"/>
    <col min="3580" max="3580" width="12.7109375" style="1" customWidth="1"/>
    <col min="3581" max="3581" width="12.85546875" style="1" customWidth="1"/>
    <col min="3582" max="3582" width="13.42578125" style="1" customWidth="1"/>
    <col min="3583" max="3586" width="9.140625" style="1"/>
    <col min="3587" max="3587" width="15.28515625" style="1" customWidth="1"/>
    <col min="3588" max="3588" width="9.28515625" style="1" bestFit="1" customWidth="1"/>
    <col min="3589" max="3589" width="9.140625" style="1"/>
    <col min="3590" max="3590" width="12.7109375" style="1" customWidth="1"/>
    <col min="3591" max="3829" width="9.140625" style="1"/>
    <col min="3830" max="3830" width="15.42578125" style="1" customWidth="1"/>
    <col min="3831" max="3831" width="14.42578125" style="1" customWidth="1"/>
    <col min="3832" max="3833" width="11" style="1" customWidth="1"/>
    <col min="3834" max="3834" width="15" style="1" customWidth="1"/>
    <col min="3835" max="3835" width="11" style="1" customWidth="1"/>
    <col min="3836" max="3836" width="12.7109375" style="1" customWidth="1"/>
    <col min="3837" max="3837" width="12.85546875" style="1" customWidth="1"/>
    <col min="3838" max="3838" width="13.42578125" style="1" customWidth="1"/>
    <col min="3839" max="3842" width="9.140625" style="1"/>
    <col min="3843" max="3843" width="15.28515625" style="1" customWidth="1"/>
    <col min="3844" max="3844" width="9.28515625" style="1" bestFit="1" customWidth="1"/>
    <col min="3845" max="3845" width="9.140625" style="1"/>
    <col min="3846" max="3846" width="12.7109375" style="1" customWidth="1"/>
    <col min="3847" max="4085" width="9.140625" style="1"/>
    <col min="4086" max="4086" width="15.42578125" style="1" customWidth="1"/>
    <col min="4087" max="4087" width="14.42578125" style="1" customWidth="1"/>
    <col min="4088" max="4089" width="11" style="1" customWidth="1"/>
    <col min="4090" max="4090" width="15" style="1" customWidth="1"/>
    <col min="4091" max="4091" width="11" style="1" customWidth="1"/>
    <col min="4092" max="4092" width="12.7109375" style="1" customWidth="1"/>
    <col min="4093" max="4093" width="12.85546875" style="1" customWidth="1"/>
    <col min="4094" max="4094" width="13.42578125" style="1" customWidth="1"/>
    <col min="4095" max="4098" width="9.140625" style="1"/>
    <col min="4099" max="4099" width="15.28515625" style="1" customWidth="1"/>
    <col min="4100" max="4100" width="9.28515625" style="1" bestFit="1" customWidth="1"/>
    <col min="4101" max="4101" width="9.140625" style="1"/>
    <col min="4102" max="4102" width="12.7109375" style="1" customWidth="1"/>
    <col min="4103" max="4341" width="9.140625" style="1"/>
    <col min="4342" max="4342" width="15.42578125" style="1" customWidth="1"/>
    <col min="4343" max="4343" width="14.42578125" style="1" customWidth="1"/>
    <col min="4344" max="4345" width="11" style="1" customWidth="1"/>
    <col min="4346" max="4346" width="15" style="1" customWidth="1"/>
    <col min="4347" max="4347" width="11" style="1" customWidth="1"/>
    <col min="4348" max="4348" width="12.7109375" style="1" customWidth="1"/>
    <col min="4349" max="4349" width="12.85546875" style="1" customWidth="1"/>
    <col min="4350" max="4350" width="13.42578125" style="1" customWidth="1"/>
    <col min="4351" max="4354" width="9.140625" style="1"/>
    <col min="4355" max="4355" width="15.28515625" style="1" customWidth="1"/>
    <col min="4356" max="4356" width="9.28515625" style="1" bestFit="1" customWidth="1"/>
    <col min="4357" max="4357" width="9.140625" style="1"/>
    <col min="4358" max="4358" width="12.7109375" style="1" customWidth="1"/>
    <col min="4359" max="4597" width="9.140625" style="1"/>
    <col min="4598" max="4598" width="15.42578125" style="1" customWidth="1"/>
    <col min="4599" max="4599" width="14.42578125" style="1" customWidth="1"/>
    <col min="4600" max="4601" width="11" style="1" customWidth="1"/>
    <col min="4602" max="4602" width="15" style="1" customWidth="1"/>
    <col min="4603" max="4603" width="11" style="1" customWidth="1"/>
    <col min="4604" max="4604" width="12.7109375" style="1" customWidth="1"/>
    <col min="4605" max="4605" width="12.85546875" style="1" customWidth="1"/>
    <col min="4606" max="4606" width="13.42578125" style="1" customWidth="1"/>
    <col min="4607" max="4610" width="9.140625" style="1"/>
    <col min="4611" max="4611" width="15.28515625" style="1" customWidth="1"/>
    <col min="4612" max="4612" width="9.28515625" style="1" bestFit="1" customWidth="1"/>
    <col min="4613" max="4613" width="9.140625" style="1"/>
    <col min="4614" max="4614" width="12.7109375" style="1" customWidth="1"/>
    <col min="4615" max="4853" width="9.140625" style="1"/>
    <col min="4854" max="4854" width="15.42578125" style="1" customWidth="1"/>
    <col min="4855" max="4855" width="14.42578125" style="1" customWidth="1"/>
    <col min="4856" max="4857" width="11" style="1" customWidth="1"/>
    <col min="4858" max="4858" width="15" style="1" customWidth="1"/>
    <col min="4859" max="4859" width="11" style="1" customWidth="1"/>
    <col min="4860" max="4860" width="12.7109375" style="1" customWidth="1"/>
    <col min="4861" max="4861" width="12.85546875" style="1" customWidth="1"/>
    <col min="4862" max="4862" width="13.42578125" style="1" customWidth="1"/>
    <col min="4863" max="4866" width="9.140625" style="1"/>
    <col min="4867" max="4867" width="15.28515625" style="1" customWidth="1"/>
    <col min="4868" max="4868" width="9.28515625" style="1" bestFit="1" customWidth="1"/>
    <col min="4869" max="4869" width="9.140625" style="1"/>
    <col min="4870" max="4870" width="12.7109375" style="1" customWidth="1"/>
    <col min="4871" max="5109" width="9.140625" style="1"/>
    <col min="5110" max="5110" width="15.42578125" style="1" customWidth="1"/>
    <col min="5111" max="5111" width="14.42578125" style="1" customWidth="1"/>
    <col min="5112" max="5113" width="11" style="1" customWidth="1"/>
    <col min="5114" max="5114" width="15" style="1" customWidth="1"/>
    <col min="5115" max="5115" width="11" style="1" customWidth="1"/>
    <col min="5116" max="5116" width="12.7109375" style="1" customWidth="1"/>
    <col min="5117" max="5117" width="12.85546875" style="1" customWidth="1"/>
    <col min="5118" max="5118" width="13.42578125" style="1" customWidth="1"/>
    <col min="5119" max="5122" width="9.140625" style="1"/>
    <col min="5123" max="5123" width="15.28515625" style="1" customWidth="1"/>
    <col min="5124" max="5124" width="9.28515625" style="1" bestFit="1" customWidth="1"/>
    <col min="5125" max="5125" width="9.140625" style="1"/>
    <col min="5126" max="5126" width="12.7109375" style="1" customWidth="1"/>
    <col min="5127" max="5365" width="9.140625" style="1"/>
    <col min="5366" max="5366" width="15.42578125" style="1" customWidth="1"/>
    <col min="5367" max="5367" width="14.42578125" style="1" customWidth="1"/>
    <col min="5368" max="5369" width="11" style="1" customWidth="1"/>
    <col min="5370" max="5370" width="15" style="1" customWidth="1"/>
    <col min="5371" max="5371" width="11" style="1" customWidth="1"/>
    <col min="5372" max="5372" width="12.7109375" style="1" customWidth="1"/>
    <col min="5373" max="5373" width="12.85546875" style="1" customWidth="1"/>
    <col min="5374" max="5374" width="13.42578125" style="1" customWidth="1"/>
    <col min="5375" max="5378" width="9.140625" style="1"/>
    <col min="5379" max="5379" width="15.28515625" style="1" customWidth="1"/>
    <col min="5380" max="5380" width="9.28515625" style="1" bestFit="1" customWidth="1"/>
    <col min="5381" max="5381" width="9.140625" style="1"/>
    <col min="5382" max="5382" width="12.7109375" style="1" customWidth="1"/>
    <col min="5383" max="5621" width="9.140625" style="1"/>
    <col min="5622" max="5622" width="15.42578125" style="1" customWidth="1"/>
    <col min="5623" max="5623" width="14.42578125" style="1" customWidth="1"/>
    <col min="5624" max="5625" width="11" style="1" customWidth="1"/>
    <col min="5626" max="5626" width="15" style="1" customWidth="1"/>
    <col min="5627" max="5627" width="11" style="1" customWidth="1"/>
    <col min="5628" max="5628" width="12.7109375" style="1" customWidth="1"/>
    <col min="5629" max="5629" width="12.85546875" style="1" customWidth="1"/>
    <col min="5630" max="5630" width="13.42578125" style="1" customWidth="1"/>
    <col min="5631" max="5634" width="9.140625" style="1"/>
    <col min="5635" max="5635" width="15.28515625" style="1" customWidth="1"/>
    <col min="5636" max="5636" width="9.28515625" style="1" bestFit="1" customWidth="1"/>
    <col min="5637" max="5637" width="9.140625" style="1"/>
    <col min="5638" max="5638" width="12.7109375" style="1" customWidth="1"/>
    <col min="5639" max="5877" width="9.140625" style="1"/>
    <col min="5878" max="5878" width="15.42578125" style="1" customWidth="1"/>
    <col min="5879" max="5879" width="14.42578125" style="1" customWidth="1"/>
    <col min="5880" max="5881" width="11" style="1" customWidth="1"/>
    <col min="5882" max="5882" width="15" style="1" customWidth="1"/>
    <col min="5883" max="5883" width="11" style="1" customWidth="1"/>
    <col min="5884" max="5884" width="12.7109375" style="1" customWidth="1"/>
    <col min="5885" max="5885" width="12.85546875" style="1" customWidth="1"/>
    <col min="5886" max="5886" width="13.42578125" style="1" customWidth="1"/>
    <col min="5887" max="5890" width="9.140625" style="1"/>
    <col min="5891" max="5891" width="15.28515625" style="1" customWidth="1"/>
    <col min="5892" max="5892" width="9.28515625" style="1" bestFit="1" customWidth="1"/>
    <col min="5893" max="5893" width="9.140625" style="1"/>
    <col min="5894" max="5894" width="12.7109375" style="1" customWidth="1"/>
    <col min="5895" max="6133" width="9.140625" style="1"/>
    <col min="6134" max="6134" width="15.42578125" style="1" customWidth="1"/>
    <col min="6135" max="6135" width="14.42578125" style="1" customWidth="1"/>
    <col min="6136" max="6137" width="11" style="1" customWidth="1"/>
    <col min="6138" max="6138" width="15" style="1" customWidth="1"/>
    <col min="6139" max="6139" width="11" style="1" customWidth="1"/>
    <col min="6140" max="6140" width="12.7109375" style="1" customWidth="1"/>
    <col min="6141" max="6141" width="12.85546875" style="1" customWidth="1"/>
    <col min="6142" max="6142" width="13.42578125" style="1" customWidth="1"/>
    <col min="6143" max="6146" width="9.140625" style="1"/>
    <col min="6147" max="6147" width="15.28515625" style="1" customWidth="1"/>
    <col min="6148" max="6148" width="9.28515625" style="1" bestFit="1" customWidth="1"/>
    <col min="6149" max="6149" width="9.140625" style="1"/>
    <col min="6150" max="6150" width="12.7109375" style="1" customWidth="1"/>
    <col min="6151" max="6389" width="9.140625" style="1"/>
    <col min="6390" max="6390" width="15.42578125" style="1" customWidth="1"/>
    <col min="6391" max="6391" width="14.42578125" style="1" customWidth="1"/>
    <col min="6392" max="6393" width="11" style="1" customWidth="1"/>
    <col min="6394" max="6394" width="15" style="1" customWidth="1"/>
    <col min="6395" max="6395" width="11" style="1" customWidth="1"/>
    <col min="6396" max="6396" width="12.7109375" style="1" customWidth="1"/>
    <col min="6397" max="6397" width="12.85546875" style="1" customWidth="1"/>
    <col min="6398" max="6398" width="13.42578125" style="1" customWidth="1"/>
    <col min="6399" max="6402" width="9.140625" style="1"/>
    <col min="6403" max="6403" width="15.28515625" style="1" customWidth="1"/>
    <col min="6404" max="6404" width="9.28515625" style="1" bestFit="1" customWidth="1"/>
    <col min="6405" max="6405" width="9.140625" style="1"/>
    <col min="6406" max="6406" width="12.7109375" style="1" customWidth="1"/>
    <col min="6407" max="6645" width="9.140625" style="1"/>
    <col min="6646" max="6646" width="15.42578125" style="1" customWidth="1"/>
    <col min="6647" max="6647" width="14.42578125" style="1" customWidth="1"/>
    <col min="6648" max="6649" width="11" style="1" customWidth="1"/>
    <col min="6650" max="6650" width="15" style="1" customWidth="1"/>
    <col min="6651" max="6651" width="11" style="1" customWidth="1"/>
    <col min="6652" max="6652" width="12.7109375" style="1" customWidth="1"/>
    <col min="6653" max="6653" width="12.85546875" style="1" customWidth="1"/>
    <col min="6654" max="6654" width="13.42578125" style="1" customWidth="1"/>
    <col min="6655" max="6658" width="9.140625" style="1"/>
    <col min="6659" max="6659" width="15.28515625" style="1" customWidth="1"/>
    <col min="6660" max="6660" width="9.28515625" style="1" bestFit="1" customWidth="1"/>
    <col min="6661" max="6661" width="9.140625" style="1"/>
    <col min="6662" max="6662" width="12.7109375" style="1" customWidth="1"/>
    <col min="6663" max="6901" width="9.140625" style="1"/>
    <col min="6902" max="6902" width="15.42578125" style="1" customWidth="1"/>
    <col min="6903" max="6903" width="14.42578125" style="1" customWidth="1"/>
    <col min="6904" max="6905" width="11" style="1" customWidth="1"/>
    <col min="6906" max="6906" width="15" style="1" customWidth="1"/>
    <col min="6907" max="6907" width="11" style="1" customWidth="1"/>
    <col min="6908" max="6908" width="12.7109375" style="1" customWidth="1"/>
    <col min="6909" max="6909" width="12.85546875" style="1" customWidth="1"/>
    <col min="6910" max="6910" width="13.42578125" style="1" customWidth="1"/>
    <col min="6911" max="6914" width="9.140625" style="1"/>
    <col min="6915" max="6915" width="15.28515625" style="1" customWidth="1"/>
    <col min="6916" max="6916" width="9.28515625" style="1" bestFit="1" customWidth="1"/>
    <col min="6917" max="6917" width="9.140625" style="1"/>
    <col min="6918" max="6918" width="12.7109375" style="1" customWidth="1"/>
    <col min="6919" max="7157" width="9.140625" style="1"/>
    <col min="7158" max="7158" width="15.42578125" style="1" customWidth="1"/>
    <col min="7159" max="7159" width="14.42578125" style="1" customWidth="1"/>
    <col min="7160" max="7161" width="11" style="1" customWidth="1"/>
    <col min="7162" max="7162" width="15" style="1" customWidth="1"/>
    <col min="7163" max="7163" width="11" style="1" customWidth="1"/>
    <col min="7164" max="7164" width="12.7109375" style="1" customWidth="1"/>
    <col min="7165" max="7165" width="12.85546875" style="1" customWidth="1"/>
    <col min="7166" max="7166" width="13.42578125" style="1" customWidth="1"/>
    <col min="7167" max="7170" width="9.140625" style="1"/>
    <col min="7171" max="7171" width="15.28515625" style="1" customWidth="1"/>
    <col min="7172" max="7172" width="9.28515625" style="1" bestFit="1" customWidth="1"/>
    <col min="7173" max="7173" width="9.140625" style="1"/>
    <col min="7174" max="7174" width="12.7109375" style="1" customWidth="1"/>
    <col min="7175" max="7413" width="9.140625" style="1"/>
    <col min="7414" max="7414" width="15.42578125" style="1" customWidth="1"/>
    <col min="7415" max="7415" width="14.42578125" style="1" customWidth="1"/>
    <col min="7416" max="7417" width="11" style="1" customWidth="1"/>
    <col min="7418" max="7418" width="15" style="1" customWidth="1"/>
    <col min="7419" max="7419" width="11" style="1" customWidth="1"/>
    <col min="7420" max="7420" width="12.7109375" style="1" customWidth="1"/>
    <col min="7421" max="7421" width="12.85546875" style="1" customWidth="1"/>
    <col min="7422" max="7422" width="13.42578125" style="1" customWidth="1"/>
    <col min="7423" max="7426" width="9.140625" style="1"/>
    <col min="7427" max="7427" width="15.28515625" style="1" customWidth="1"/>
    <col min="7428" max="7428" width="9.28515625" style="1" bestFit="1" customWidth="1"/>
    <col min="7429" max="7429" width="9.140625" style="1"/>
    <col min="7430" max="7430" width="12.7109375" style="1" customWidth="1"/>
    <col min="7431" max="7669" width="9.140625" style="1"/>
    <col min="7670" max="7670" width="15.42578125" style="1" customWidth="1"/>
    <col min="7671" max="7671" width="14.42578125" style="1" customWidth="1"/>
    <col min="7672" max="7673" width="11" style="1" customWidth="1"/>
    <col min="7674" max="7674" width="15" style="1" customWidth="1"/>
    <col min="7675" max="7675" width="11" style="1" customWidth="1"/>
    <col min="7676" max="7676" width="12.7109375" style="1" customWidth="1"/>
    <col min="7677" max="7677" width="12.85546875" style="1" customWidth="1"/>
    <col min="7678" max="7678" width="13.42578125" style="1" customWidth="1"/>
    <col min="7679" max="7682" width="9.140625" style="1"/>
    <col min="7683" max="7683" width="15.28515625" style="1" customWidth="1"/>
    <col min="7684" max="7684" width="9.28515625" style="1" bestFit="1" customWidth="1"/>
    <col min="7685" max="7685" width="9.140625" style="1"/>
    <col min="7686" max="7686" width="12.7109375" style="1" customWidth="1"/>
    <col min="7687" max="7925" width="9.140625" style="1"/>
    <col min="7926" max="7926" width="15.42578125" style="1" customWidth="1"/>
    <col min="7927" max="7927" width="14.42578125" style="1" customWidth="1"/>
    <col min="7928" max="7929" width="11" style="1" customWidth="1"/>
    <col min="7930" max="7930" width="15" style="1" customWidth="1"/>
    <col min="7931" max="7931" width="11" style="1" customWidth="1"/>
    <col min="7932" max="7932" width="12.7109375" style="1" customWidth="1"/>
    <col min="7933" max="7933" width="12.85546875" style="1" customWidth="1"/>
    <col min="7934" max="7934" width="13.42578125" style="1" customWidth="1"/>
    <col min="7935" max="7938" width="9.140625" style="1"/>
    <col min="7939" max="7939" width="15.28515625" style="1" customWidth="1"/>
    <col min="7940" max="7940" width="9.28515625" style="1" bestFit="1" customWidth="1"/>
    <col min="7941" max="7941" width="9.140625" style="1"/>
    <col min="7942" max="7942" width="12.7109375" style="1" customWidth="1"/>
    <col min="7943" max="8181" width="9.140625" style="1"/>
    <col min="8182" max="8182" width="15.42578125" style="1" customWidth="1"/>
    <col min="8183" max="8183" width="14.42578125" style="1" customWidth="1"/>
    <col min="8184" max="8185" width="11" style="1" customWidth="1"/>
    <col min="8186" max="8186" width="15" style="1" customWidth="1"/>
    <col min="8187" max="8187" width="11" style="1" customWidth="1"/>
    <col min="8188" max="8188" width="12.7109375" style="1" customWidth="1"/>
    <col min="8189" max="8189" width="12.85546875" style="1" customWidth="1"/>
    <col min="8190" max="8190" width="13.42578125" style="1" customWidth="1"/>
    <col min="8191" max="8194" width="9.140625" style="1"/>
    <col min="8195" max="8195" width="15.28515625" style="1" customWidth="1"/>
    <col min="8196" max="8196" width="9.28515625" style="1" bestFit="1" customWidth="1"/>
    <col min="8197" max="8197" width="9.140625" style="1"/>
    <col min="8198" max="8198" width="12.7109375" style="1" customWidth="1"/>
    <col min="8199" max="8437" width="9.140625" style="1"/>
    <col min="8438" max="8438" width="15.42578125" style="1" customWidth="1"/>
    <col min="8439" max="8439" width="14.42578125" style="1" customWidth="1"/>
    <col min="8440" max="8441" width="11" style="1" customWidth="1"/>
    <col min="8442" max="8442" width="15" style="1" customWidth="1"/>
    <col min="8443" max="8443" width="11" style="1" customWidth="1"/>
    <col min="8444" max="8444" width="12.7109375" style="1" customWidth="1"/>
    <col min="8445" max="8445" width="12.85546875" style="1" customWidth="1"/>
    <col min="8446" max="8446" width="13.42578125" style="1" customWidth="1"/>
    <col min="8447" max="8450" width="9.140625" style="1"/>
    <col min="8451" max="8451" width="15.28515625" style="1" customWidth="1"/>
    <col min="8452" max="8452" width="9.28515625" style="1" bestFit="1" customWidth="1"/>
    <col min="8453" max="8453" width="9.140625" style="1"/>
    <col min="8454" max="8454" width="12.7109375" style="1" customWidth="1"/>
    <col min="8455" max="8693" width="9.140625" style="1"/>
    <col min="8694" max="8694" width="15.42578125" style="1" customWidth="1"/>
    <col min="8695" max="8695" width="14.42578125" style="1" customWidth="1"/>
    <col min="8696" max="8697" width="11" style="1" customWidth="1"/>
    <col min="8698" max="8698" width="15" style="1" customWidth="1"/>
    <col min="8699" max="8699" width="11" style="1" customWidth="1"/>
    <col min="8700" max="8700" width="12.7109375" style="1" customWidth="1"/>
    <col min="8701" max="8701" width="12.85546875" style="1" customWidth="1"/>
    <col min="8702" max="8702" width="13.42578125" style="1" customWidth="1"/>
    <col min="8703" max="8706" width="9.140625" style="1"/>
    <col min="8707" max="8707" width="15.28515625" style="1" customWidth="1"/>
    <col min="8708" max="8708" width="9.28515625" style="1" bestFit="1" customWidth="1"/>
    <col min="8709" max="8709" width="9.140625" style="1"/>
    <col min="8710" max="8710" width="12.7109375" style="1" customWidth="1"/>
    <col min="8711" max="8949" width="9.140625" style="1"/>
    <col min="8950" max="8950" width="15.42578125" style="1" customWidth="1"/>
    <col min="8951" max="8951" width="14.42578125" style="1" customWidth="1"/>
    <col min="8952" max="8953" width="11" style="1" customWidth="1"/>
    <col min="8954" max="8954" width="15" style="1" customWidth="1"/>
    <col min="8955" max="8955" width="11" style="1" customWidth="1"/>
    <col min="8956" max="8956" width="12.7109375" style="1" customWidth="1"/>
    <col min="8957" max="8957" width="12.85546875" style="1" customWidth="1"/>
    <col min="8958" max="8958" width="13.42578125" style="1" customWidth="1"/>
    <col min="8959" max="8962" width="9.140625" style="1"/>
    <col min="8963" max="8963" width="15.28515625" style="1" customWidth="1"/>
    <col min="8964" max="8964" width="9.28515625" style="1" bestFit="1" customWidth="1"/>
    <col min="8965" max="8965" width="9.140625" style="1"/>
    <col min="8966" max="8966" width="12.7109375" style="1" customWidth="1"/>
    <col min="8967" max="9205" width="9.140625" style="1"/>
    <col min="9206" max="9206" width="15.42578125" style="1" customWidth="1"/>
    <col min="9207" max="9207" width="14.42578125" style="1" customWidth="1"/>
    <col min="9208" max="9209" width="11" style="1" customWidth="1"/>
    <col min="9210" max="9210" width="15" style="1" customWidth="1"/>
    <col min="9211" max="9211" width="11" style="1" customWidth="1"/>
    <col min="9212" max="9212" width="12.7109375" style="1" customWidth="1"/>
    <col min="9213" max="9213" width="12.85546875" style="1" customWidth="1"/>
    <col min="9214" max="9214" width="13.42578125" style="1" customWidth="1"/>
    <col min="9215" max="9218" width="9.140625" style="1"/>
    <col min="9219" max="9219" width="15.28515625" style="1" customWidth="1"/>
    <col min="9220" max="9220" width="9.28515625" style="1" bestFit="1" customWidth="1"/>
    <col min="9221" max="9221" width="9.140625" style="1"/>
    <col min="9222" max="9222" width="12.7109375" style="1" customWidth="1"/>
    <col min="9223" max="9461" width="9.140625" style="1"/>
    <col min="9462" max="9462" width="15.42578125" style="1" customWidth="1"/>
    <col min="9463" max="9463" width="14.42578125" style="1" customWidth="1"/>
    <col min="9464" max="9465" width="11" style="1" customWidth="1"/>
    <col min="9466" max="9466" width="15" style="1" customWidth="1"/>
    <col min="9467" max="9467" width="11" style="1" customWidth="1"/>
    <col min="9468" max="9468" width="12.7109375" style="1" customWidth="1"/>
    <col min="9469" max="9469" width="12.85546875" style="1" customWidth="1"/>
    <col min="9470" max="9470" width="13.42578125" style="1" customWidth="1"/>
    <col min="9471" max="9474" width="9.140625" style="1"/>
    <col min="9475" max="9475" width="15.28515625" style="1" customWidth="1"/>
    <col min="9476" max="9476" width="9.28515625" style="1" bestFit="1" customWidth="1"/>
    <col min="9477" max="9477" width="9.140625" style="1"/>
    <col min="9478" max="9478" width="12.7109375" style="1" customWidth="1"/>
    <col min="9479" max="9717" width="9.140625" style="1"/>
    <col min="9718" max="9718" width="15.42578125" style="1" customWidth="1"/>
    <col min="9719" max="9719" width="14.42578125" style="1" customWidth="1"/>
    <col min="9720" max="9721" width="11" style="1" customWidth="1"/>
    <col min="9722" max="9722" width="15" style="1" customWidth="1"/>
    <col min="9723" max="9723" width="11" style="1" customWidth="1"/>
    <col min="9724" max="9724" width="12.7109375" style="1" customWidth="1"/>
    <col min="9725" max="9725" width="12.85546875" style="1" customWidth="1"/>
    <col min="9726" max="9726" width="13.42578125" style="1" customWidth="1"/>
    <col min="9727" max="9730" width="9.140625" style="1"/>
    <col min="9731" max="9731" width="15.28515625" style="1" customWidth="1"/>
    <col min="9732" max="9732" width="9.28515625" style="1" bestFit="1" customWidth="1"/>
    <col min="9733" max="9733" width="9.140625" style="1"/>
    <col min="9734" max="9734" width="12.7109375" style="1" customWidth="1"/>
    <col min="9735" max="9973" width="9.140625" style="1"/>
    <col min="9974" max="9974" width="15.42578125" style="1" customWidth="1"/>
    <col min="9975" max="9975" width="14.42578125" style="1" customWidth="1"/>
    <col min="9976" max="9977" width="11" style="1" customWidth="1"/>
    <col min="9978" max="9978" width="15" style="1" customWidth="1"/>
    <col min="9979" max="9979" width="11" style="1" customWidth="1"/>
    <col min="9980" max="9980" width="12.7109375" style="1" customWidth="1"/>
    <col min="9981" max="9981" width="12.85546875" style="1" customWidth="1"/>
    <col min="9982" max="9982" width="13.42578125" style="1" customWidth="1"/>
    <col min="9983" max="9986" width="9.140625" style="1"/>
    <col min="9987" max="9987" width="15.28515625" style="1" customWidth="1"/>
    <col min="9988" max="9988" width="9.28515625" style="1" bestFit="1" customWidth="1"/>
    <col min="9989" max="9989" width="9.140625" style="1"/>
    <col min="9990" max="9990" width="12.7109375" style="1" customWidth="1"/>
    <col min="9991" max="10229" width="9.140625" style="1"/>
    <col min="10230" max="10230" width="15.42578125" style="1" customWidth="1"/>
    <col min="10231" max="10231" width="14.42578125" style="1" customWidth="1"/>
    <col min="10232" max="10233" width="11" style="1" customWidth="1"/>
    <col min="10234" max="10234" width="15" style="1" customWidth="1"/>
    <col min="10235" max="10235" width="11" style="1" customWidth="1"/>
    <col min="10236" max="10236" width="12.7109375" style="1" customWidth="1"/>
    <col min="10237" max="10237" width="12.85546875" style="1" customWidth="1"/>
    <col min="10238" max="10238" width="13.42578125" style="1" customWidth="1"/>
    <col min="10239" max="10242" width="9.140625" style="1"/>
    <col min="10243" max="10243" width="15.28515625" style="1" customWidth="1"/>
    <col min="10244" max="10244" width="9.28515625" style="1" bestFit="1" customWidth="1"/>
    <col min="10245" max="10245" width="9.140625" style="1"/>
    <col min="10246" max="10246" width="12.7109375" style="1" customWidth="1"/>
    <col min="10247" max="10485" width="9.140625" style="1"/>
    <col min="10486" max="10486" width="15.42578125" style="1" customWidth="1"/>
    <col min="10487" max="10487" width="14.42578125" style="1" customWidth="1"/>
    <col min="10488" max="10489" width="11" style="1" customWidth="1"/>
    <col min="10490" max="10490" width="15" style="1" customWidth="1"/>
    <col min="10491" max="10491" width="11" style="1" customWidth="1"/>
    <col min="10492" max="10492" width="12.7109375" style="1" customWidth="1"/>
    <col min="10493" max="10493" width="12.85546875" style="1" customWidth="1"/>
    <col min="10494" max="10494" width="13.42578125" style="1" customWidth="1"/>
    <col min="10495" max="10498" width="9.140625" style="1"/>
    <col min="10499" max="10499" width="15.28515625" style="1" customWidth="1"/>
    <col min="10500" max="10500" width="9.28515625" style="1" bestFit="1" customWidth="1"/>
    <col min="10501" max="10501" width="9.140625" style="1"/>
    <col min="10502" max="10502" width="12.7109375" style="1" customWidth="1"/>
    <col min="10503" max="10741" width="9.140625" style="1"/>
    <col min="10742" max="10742" width="15.42578125" style="1" customWidth="1"/>
    <col min="10743" max="10743" width="14.42578125" style="1" customWidth="1"/>
    <col min="10744" max="10745" width="11" style="1" customWidth="1"/>
    <col min="10746" max="10746" width="15" style="1" customWidth="1"/>
    <col min="10747" max="10747" width="11" style="1" customWidth="1"/>
    <col min="10748" max="10748" width="12.7109375" style="1" customWidth="1"/>
    <col min="10749" max="10749" width="12.85546875" style="1" customWidth="1"/>
    <col min="10750" max="10750" width="13.42578125" style="1" customWidth="1"/>
    <col min="10751" max="10754" width="9.140625" style="1"/>
    <col min="10755" max="10755" width="15.28515625" style="1" customWidth="1"/>
    <col min="10756" max="10756" width="9.28515625" style="1" bestFit="1" customWidth="1"/>
    <col min="10757" max="10757" width="9.140625" style="1"/>
    <col min="10758" max="10758" width="12.7109375" style="1" customWidth="1"/>
    <col min="10759" max="10997" width="9.140625" style="1"/>
    <col min="10998" max="10998" width="15.42578125" style="1" customWidth="1"/>
    <col min="10999" max="10999" width="14.42578125" style="1" customWidth="1"/>
    <col min="11000" max="11001" width="11" style="1" customWidth="1"/>
    <col min="11002" max="11002" width="15" style="1" customWidth="1"/>
    <col min="11003" max="11003" width="11" style="1" customWidth="1"/>
    <col min="11004" max="11004" width="12.7109375" style="1" customWidth="1"/>
    <col min="11005" max="11005" width="12.85546875" style="1" customWidth="1"/>
    <col min="11006" max="11006" width="13.42578125" style="1" customWidth="1"/>
    <col min="11007" max="11010" width="9.140625" style="1"/>
    <col min="11011" max="11011" width="15.28515625" style="1" customWidth="1"/>
    <col min="11012" max="11012" width="9.28515625" style="1" bestFit="1" customWidth="1"/>
    <col min="11013" max="11013" width="9.140625" style="1"/>
    <col min="11014" max="11014" width="12.7109375" style="1" customWidth="1"/>
    <col min="11015" max="11253" width="9.140625" style="1"/>
    <col min="11254" max="11254" width="15.42578125" style="1" customWidth="1"/>
    <col min="11255" max="11255" width="14.42578125" style="1" customWidth="1"/>
    <col min="11256" max="11257" width="11" style="1" customWidth="1"/>
    <col min="11258" max="11258" width="15" style="1" customWidth="1"/>
    <col min="11259" max="11259" width="11" style="1" customWidth="1"/>
    <col min="11260" max="11260" width="12.7109375" style="1" customWidth="1"/>
    <col min="11261" max="11261" width="12.85546875" style="1" customWidth="1"/>
    <col min="11262" max="11262" width="13.42578125" style="1" customWidth="1"/>
    <col min="11263" max="11266" width="9.140625" style="1"/>
    <col min="11267" max="11267" width="15.28515625" style="1" customWidth="1"/>
    <col min="11268" max="11268" width="9.28515625" style="1" bestFit="1" customWidth="1"/>
    <col min="11269" max="11269" width="9.140625" style="1"/>
    <col min="11270" max="11270" width="12.7109375" style="1" customWidth="1"/>
    <col min="11271" max="11509" width="9.140625" style="1"/>
    <col min="11510" max="11510" width="15.42578125" style="1" customWidth="1"/>
    <col min="11511" max="11511" width="14.42578125" style="1" customWidth="1"/>
    <col min="11512" max="11513" width="11" style="1" customWidth="1"/>
    <col min="11514" max="11514" width="15" style="1" customWidth="1"/>
    <col min="11515" max="11515" width="11" style="1" customWidth="1"/>
    <col min="11516" max="11516" width="12.7109375" style="1" customWidth="1"/>
    <col min="11517" max="11517" width="12.85546875" style="1" customWidth="1"/>
    <col min="11518" max="11518" width="13.42578125" style="1" customWidth="1"/>
    <col min="11519" max="11522" width="9.140625" style="1"/>
    <col min="11523" max="11523" width="15.28515625" style="1" customWidth="1"/>
    <col min="11524" max="11524" width="9.28515625" style="1" bestFit="1" customWidth="1"/>
    <col min="11525" max="11525" width="9.140625" style="1"/>
    <col min="11526" max="11526" width="12.7109375" style="1" customWidth="1"/>
    <col min="11527" max="11765" width="9.140625" style="1"/>
    <col min="11766" max="11766" width="15.42578125" style="1" customWidth="1"/>
    <col min="11767" max="11767" width="14.42578125" style="1" customWidth="1"/>
    <col min="11768" max="11769" width="11" style="1" customWidth="1"/>
    <col min="11770" max="11770" width="15" style="1" customWidth="1"/>
    <col min="11771" max="11771" width="11" style="1" customWidth="1"/>
    <col min="11772" max="11772" width="12.7109375" style="1" customWidth="1"/>
    <col min="11773" max="11773" width="12.85546875" style="1" customWidth="1"/>
    <col min="11774" max="11774" width="13.42578125" style="1" customWidth="1"/>
    <col min="11775" max="11778" width="9.140625" style="1"/>
    <col min="11779" max="11779" width="15.28515625" style="1" customWidth="1"/>
    <col min="11780" max="11780" width="9.28515625" style="1" bestFit="1" customWidth="1"/>
    <col min="11781" max="11781" width="9.140625" style="1"/>
    <col min="11782" max="11782" width="12.7109375" style="1" customWidth="1"/>
    <col min="11783" max="12021" width="9.140625" style="1"/>
    <col min="12022" max="12022" width="15.42578125" style="1" customWidth="1"/>
    <col min="12023" max="12023" width="14.42578125" style="1" customWidth="1"/>
    <col min="12024" max="12025" width="11" style="1" customWidth="1"/>
    <col min="12026" max="12026" width="15" style="1" customWidth="1"/>
    <col min="12027" max="12027" width="11" style="1" customWidth="1"/>
    <col min="12028" max="12028" width="12.7109375" style="1" customWidth="1"/>
    <col min="12029" max="12029" width="12.85546875" style="1" customWidth="1"/>
    <col min="12030" max="12030" width="13.42578125" style="1" customWidth="1"/>
    <col min="12031" max="12034" width="9.140625" style="1"/>
    <col min="12035" max="12035" width="15.28515625" style="1" customWidth="1"/>
    <col min="12036" max="12036" width="9.28515625" style="1" bestFit="1" customWidth="1"/>
    <col min="12037" max="12037" width="9.140625" style="1"/>
    <col min="12038" max="12038" width="12.7109375" style="1" customWidth="1"/>
    <col min="12039" max="12277" width="9.140625" style="1"/>
    <col min="12278" max="12278" width="15.42578125" style="1" customWidth="1"/>
    <col min="12279" max="12279" width="14.42578125" style="1" customWidth="1"/>
    <col min="12280" max="12281" width="11" style="1" customWidth="1"/>
    <col min="12282" max="12282" width="15" style="1" customWidth="1"/>
    <col min="12283" max="12283" width="11" style="1" customWidth="1"/>
    <col min="12284" max="12284" width="12.7109375" style="1" customWidth="1"/>
    <col min="12285" max="12285" width="12.85546875" style="1" customWidth="1"/>
    <col min="12286" max="12286" width="13.42578125" style="1" customWidth="1"/>
    <col min="12287" max="12290" width="9.140625" style="1"/>
    <col min="12291" max="12291" width="15.28515625" style="1" customWidth="1"/>
    <col min="12292" max="12292" width="9.28515625" style="1" bestFit="1" customWidth="1"/>
    <col min="12293" max="12293" width="9.140625" style="1"/>
    <col min="12294" max="12294" width="12.7109375" style="1" customWidth="1"/>
    <col min="12295" max="12533" width="9.140625" style="1"/>
    <col min="12534" max="12534" width="15.42578125" style="1" customWidth="1"/>
    <col min="12535" max="12535" width="14.42578125" style="1" customWidth="1"/>
    <col min="12536" max="12537" width="11" style="1" customWidth="1"/>
    <col min="12538" max="12538" width="15" style="1" customWidth="1"/>
    <col min="12539" max="12539" width="11" style="1" customWidth="1"/>
    <col min="12540" max="12540" width="12.7109375" style="1" customWidth="1"/>
    <col min="12541" max="12541" width="12.85546875" style="1" customWidth="1"/>
    <col min="12542" max="12542" width="13.42578125" style="1" customWidth="1"/>
    <col min="12543" max="12546" width="9.140625" style="1"/>
    <col min="12547" max="12547" width="15.28515625" style="1" customWidth="1"/>
    <col min="12548" max="12548" width="9.28515625" style="1" bestFit="1" customWidth="1"/>
    <col min="12549" max="12549" width="9.140625" style="1"/>
    <col min="12550" max="12550" width="12.7109375" style="1" customWidth="1"/>
    <col min="12551" max="12789" width="9.140625" style="1"/>
    <col min="12790" max="12790" width="15.42578125" style="1" customWidth="1"/>
    <col min="12791" max="12791" width="14.42578125" style="1" customWidth="1"/>
    <col min="12792" max="12793" width="11" style="1" customWidth="1"/>
    <col min="12794" max="12794" width="15" style="1" customWidth="1"/>
    <col min="12795" max="12795" width="11" style="1" customWidth="1"/>
    <col min="12796" max="12796" width="12.7109375" style="1" customWidth="1"/>
    <col min="12797" max="12797" width="12.85546875" style="1" customWidth="1"/>
    <col min="12798" max="12798" width="13.42578125" style="1" customWidth="1"/>
    <col min="12799" max="12802" width="9.140625" style="1"/>
    <col min="12803" max="12803" width="15.28515625" style="1" customWidth="1"/>
    <col min="12804" max="12804" width="9.28515625" style="1" bestFit="1" customWidth="1"/>
    <col min="12805" max="12805" width="9.140625" style="1"/>
    <col min="12806" max="12806" width="12.7109375" style="1" customWidth="1"/>
    <col min="12807" max="13045" width="9.140625" style="1"/>
    <col min="13046" max="13046" width="15.42578125" style="1" customWidth="1"/>
    <col min="13047" max="13047" width="14.42578125" style="1" customWidth="1"/>
    <col min="13048" max="13049" width="11" style="1" customWidth="1"/>
    <col min="13050" max="13050" width="15" style="1" customWidth="1"/>
    <col min="13051" max="13051" width="11" style="1" customWidth="1"/>
    <col min="13052" max="13052" width="12.7109375" style="1" customWidth="1"/>
    <col min="13053" max="13053" width="12.85546875" style="1" customWidth="1"/>
    <col min="13054" max="13054" width="13.42578125" style="1" customWidth="1"/>
    <col min="13055" max="13058" width="9.140625" style="1"/>
    <col min="13059" max="13059" width="15.28515625" style="1" customWidth="1"/>
    <col min="13060" max="13060" width="9.28515625" style="1" bestFit="1" customWidth="1"/>
    <col min="13061" max="13061" width="9.140625" style="1"/>
    <col min="13062" max="13062" width="12.7109375" style="1" customWidth="1"/>
    <col min="13063" max="13301" width="9.140625" style="1"/>
    <col min="13302" max="13302" width="15.42578125" style="1" customWidth="1"/>
    <col min="13303" max="13303" width="14.42578125" style="1" customWidth="1"/>
    <col min="13304" max="13305" width="11" style="1" customWidth="1"/>
    <col min="13306" max="13306" width="15" style="1" customWidth="1"/>
    <col min="13307" max="13307" width="11" style="1" customWidth="1"/>
    <col min="13308" max="13308" width="12.7109375" style="1" customWidth="1"/>
    <col min="13309" max="13309" width="12.85546875" style="1" customWidth="1"/>
    <col min="13310" max="13310" width="13.42578125" style="1" customWidth="1"/>
    <col min="13311" max="13314" width="9.140625" style="1"/>
    <col min="13315" max="13315" width="15.28515625" style="1" customWidth="1"/>
    <col min="13316" max="13316" width="9.28515625" style="1" bestFit="1" customWidth="1"/>
    <col min="13317" max="13317" width="9.140625" style="1"/>
    <col min="13318" max="13318" width="12.7109375" style="1" customWidth="1"/>
    <col min="13319" max="13557" width="9.140625" style="1"/>
    <col min="13558" max="13558" width="15.42578125" style="1" customWidth="1"/>
    <col min="13559" max="13559" width="14.42578125" style="1" customWidth="1"/>
    <col min="13560" max="13561" width="11" style="1" customWidth="1"/>
    <col min="13562" max="13562" width="15" style="1" customWidth="1"/>
    <col min="13563" max="13563" width="11" style="1" customWidth="1"/>
    <col min="13564" max="13564" width="12.7109375" style="1" customWidth="1"/>
    <col min="13565" max="13565" width="12.85546875" style="1" customWidth="1"/>
    <col min="13566" max="13566" width="13.42578125" style="1" customWidth="1"/>
    <col min="13567" max="13570" width="9.140625" style="1"/>
    <col min="13571" max="13571" width="15.28515625" style="1" customWidth="1"/>
    <col min="13572" max="13572" width="9.28515625" style="1" bestFit="1" customWidth="1"/>
    <col min="13573" max="13573" width="9.140625" style="1"/>
    <col min="13574" max="13574" width="12.7109375" style="1" customWidth="1"/>
    <col min="13575" max="13813" width="9.140625" style="1"/>
    <col min="13814" max="13814" width="15.42578125" style="1" customWidth="1"/>
    <col min="13815" max="13815" width="14.42578125" style="1" customWidth="1"/>
    <col min="13816" max="13817" width="11" style="1" customWidth="1"/>
    <col min="13818" max="13818" width="15" style="1" customWidth="1"/>
    <col min="13819" max="13819" width="11" style="1" customWidth="1"/>
    <col min="13820" max="13820" width="12.7109375" style="1" customWidth="1"/>
    <col min="13821" max="13821" width="12.85546875" style="1" customWidth="1"/>
    <col min="13822" max="13822" width="13.42578125" style="1" customWidth="1"/>
    <col min="13823" max="13826" width="9.140625" style="1"/>
    <col min="13827" max="13827" width="15.28515625" style="1" customWidth="1"/>
    <col min="13828" max="13828" width="9.28515625" style="1" bestFit="1" customWidth="1"/>
    <col min="13829" max="13829" width="9.140625" style="1"/>
    <col min="13830" max="13830" width="12.7109375" style="1" customWidth="1"/>
    <col min="13831" max="14069" width="9.140625" style="1"/>
    <col min="14070" max="14070" width="15.42578125" style="1" customWidth="1"/>
    <col min="14071" max="14071" width="14.42578125" style="1" customWidth="1"/>
    <col min="14072" max="14073" width="11" style="1" customWidth="1"/>
    <col min="14074" max="14074" width="15" style="1" customWidth="1"/>
    <col min="14075" max="14075" width="11" style="1" customWidth="1"/>
    <col min="14076" max="14076" width="12.7109375" style="1" customWidth="1"/>
    <col min="14077" max="14077" width="12.85546875" style="1" customWidth="1"/>
    <col min="14078" max="14078" width="13.42578125" style="1" customWidth="1"/>
    <col min="14079" max="14082" width="9.140625" style="1"/>
    <col min="14083" max="14083" width="15.28515625" style="1" customWidth="1"/>
    <col min="14084" max="14084" width="9.28515625" style="1" bestFit="1" customWidth="1"/>
    <col min="14085" max="14085" width="9.140625" style="1"/>
    <col min="14086" max="14086" width="12.7109375" style="1" customWidth="1"/>
    <col min="14087" max="14325" width="9.140625" style="1"/>
    <col min="14326" max="14326" width="15.42578125" style="1" customWidth="1"/>
    <col min="14327" max="14327" width="14.42578125" style="1" customWidth="1"/>
    <col min="14328" max="14329" width="11" style="1" customWidth="1"/>
    <col min="14330" max="14330" width="15" style="1" customWidth="1"/>
    <col min="14331" max="14331" width="11" style="1" customWidth="1"/>
    <col min="14332" max="14332" width="12.7109375" style="1" customWidth="1"/>
    <col min="14333" max="14333" width="12.85546875" style="1" customWidth="1"/>
    <col min="14334" max="14334" width="13.42578125" style="1" customWidth="1"/>
    <col min="14335" max="14338" width="9.140625" style="1"/>
    <col min="14339" max="14339" width="15.28515625" style="1" customWidth="1"/>
    <col min="14340" max="14340" width="9.28515625" style="1" bestFit="1" customWidth="1"/>
    <col min="14341" max="14341" width="9.140625" style="1"/>
    <col min="14342" max="14342" width="12.7109375" style="1" customWidth="1"/>
    <col min="14343" max="14581" width="9.140625" style="1"/>
    <col min="14582" max="14582" width="15.42578125" style="1" customWidth="1"/>
    <col min="14583" max="14583" width="14.42578125" style="1" customWidth="1"/>
    <col min="14584" max="14585" width="11" style="1" customWidth="1"/>
    <col min="14586" max="14586" width="15" style="1" customWidth="1"/>
    <col min="14587" max="14587" width="11" style="1" customWidth="1"/>
    <col min="14588" max="14588" width="12.7109375" style="1" customWidth="1"/>
    <col min="14589" max="14589" width="12.85546875" style="1" customWidth="1"/>
    <col min="14590" max="14590" width="13.42578125" style="1" customWidth="1"/>
    <col min="14591" max="14594" width="9.140625" style="1"/>
    <col min="14595" max="14595" width="15.28515625" style="1" customWidth="1"/>
    <col min="14596" max="14596" width="9.28515625" style="1" bestFit="1" customWidth="1"/>
    <col min="14597" max="14597" width="9.140625" style="1"/>
    <col min="14598" max="14598" width="12.7109375" style="1" customWidth="1"/>
    <col min="14599" max="14837" width="9.140625" style="1"/>
    <col min="14838" max="14838" width="15.42578125" style="1" customWidth="1"/>
    <col min="14839" max="14839" width="14.42578125" style="1" customWidth="1"/>
    <col min="14840" max="14841" width="11" style="1" customWidth="1"/>
    <col min="14842" max="14842" width="15" style="1" customWidth="1"/>
    <col min="14843" max="14843" width="11" style="1" customWidth="1"/>
    <col min="14844" max="14844" width="12.7109375" style="1" customWidth="1"/>
    <col min="14845" max="14845" width="12.85546875" style="1" customWidth="1"/>
    <col min="14846" max="14846" width="13.42578125" style="1" customWidth="1"/>
    <col min="14847" max="14850" width="9.140625" style="1"/>
    <col min="14851" max="14851" width="15.28515625" style="1" customWidth="1"/>
    <col min="14852" max="14852" width="9.28515625" style="1" bestFit="1" customWidth="1"/>
    <col min="14853" max="14853" width="9.140625" style="1"/>
    <col min="14854" max="14854" width="12.7109375" style="1" customWidth="1"/>
    <col min="14855" max="15093" width="9.140625" style="1"/>
    <col min="15094" max="15094" width="15.42578125" style="1" customWidth="1"/>
    <col min="15095" max="15095" width="14.42578125" style="1" customWidth="1"/>
    <col min="15096" max="15097" width="11" style="1" customWidth="1"/>
    <col min="15098" max="15098" width="15" style="1" customWidth="1"/>
    <col min="15099" max="15099" width="11" style="1" customWidth="1"/>
    <col min="15100" max="15100" width="12.7109375" style="1" customWidth="1"/>
    <col min="15101" max="15101" width="12.85546875" style="1" customWidth="1"/>
    <col min="15102" max="15102" width="13.42578125" style="1" customWidth="1"/>
    <col min="15103" max="15106" width="9.140625" style="1"/>
    <col min="15107" max="15107" width="15.28515625" style="1" customWidth="1"/>
    <col min="15108" max="15108" width="9.28515625" style="1" bestFit="1" customWidth="1"/>
    <col min="15109" max="15109" width="9.140625" style="1"/>
    <col min="15110" max="15110" width="12.7109375" style="1" customWidth="1"/>
    <col min="15111" max="15349" width="9.140625" style="1"/>
    <col min="15350" max="15350" width="15.42578125" style="1" customWidth="1"/>
    <col min="15351" max="15351" width="14.42578125" style="1" customWidth="1"/>
    <col min="15352" max="15353" width="11" style="1" customWidth="1"/>
    <col min="15354" max="15354" width="15" style="1" customWidth="1"/>
    <col min="15355" max="15355" width="11" style="1" customWidth="1"/>
    <col min="15356" max="15356" width="12.7109375" style="1" customWidth="1"/>
    <col min="15357" max="15357" width="12.85546875" style="1" customWidth="1"/>
    <col min="15358" max="15358" width="13.42578125" style="1" customWidth="1"/>
    <col min="15359" max="15362" width="9.140625" style="1"/>
    <col min="15363" max="15363" width="15.28515625" style="1" customWidth="1"/>
    <col min="15364" max="15364" width="9.28515625" style="1" bestFit="1" customWidth="1"/>
    <col min="15365" max="15365" width="9.140625" style="1"/>
    <col min="15366" max="15366" width="12.7109375" style="1" customWidth="1"/>
    <col min="15367" max="15605" width="9.140625" style="1"/>
    <col min="15606" max="15606" width="15.42578125" style="1" customWidth="1"/>
    <col min="15607" max="15607" width="14.42578125" style="1" customWidth="1"/>
    <col min="15608" max="15609" width="11" style="1" customWidth="1"/>
    <col min="15610" max="15610" width="15" style="1" customWidth="1"/>
    <col min="15611" max="15611" width="11" style="1" customWidth="1"/>
    <col min="15612" max="15612" width="12.7109375" style="1" customWidth="1"/>
    <col min="15613" max="15613" width="12.85546875" style="1" customWidth="1"/>
    <col min="15614" max="15614" width="13.42578125" style="1" customWidth="1"/>
    <col min="15615" max="15618" width="9.140625" style="1"/>
    <col min="15619" max="15619" width="15.28515625" style="1" customWidth="1"/>
    <col min="15620" max="15620" width="9.28515625" style="1" bestFit="1" customWidth="1"/>
    <col min="15621" max="15621" width="9.140625" style="1"/>
    <col min="15622" max="15622" width="12.7109375" style="1" customWidth="1"/>
    <col min="15623" max="15861" width="9.140625" style="1"/>
    <col min="15862" max="15862" width="15.42578125" style="1" customWidth="1"/>
    <col min="15863" max="15863" width="14.42578125" style="1" customWidth="1"/>
    <col min="15864" max="15865" width="11" style="1" customWidth="1"/>
    <col min="15866" max="15866" width="15" style="1" customWidth="1"/>
    <col min="15867" max="15867" width="11" style="1" customWidth="1"/>
    <col min="15868" max="15868" width="12.7109375" style="1" customWidth="1"/>
    <col min="15869" max="15869" width="12.85546875" style="1" customWidth="1"/>
    <col min="15870" max="15870" width="13.42578125" style="1" customWidth="1"/>
    <col min="15871" max="15874" width="9.140625" style="1"/>
    <col min="15875" max="15875" width="15.28515625" style="1" customWidth="1"/>
    <col min="15876" max="15876" width="9.28515625" style="1" bestFit="1" customWidth="1"/>
    <col min="15877" max="15877" width="9.140625" style="1"/>
    <col min="15878" max="15878" width="12.7109375" style="1" customWidth="1"/>
    <col min="15879" max="16117" width="9.140625" style="1"/>
    <col min="16118" max="16118" width="15.42578125" style="1" customWidth="1"/>
    <col min="16119" max="16119" width="14.42578125" style="1" customWidth="1"/>
    <col min="16120" max="16121" width="11" style="1" customWidth="1"/>
    <col min="16122" max="16122" width="15" style="1" customWidth="1"/>
    <col min="16123" max="16123" width="11" style="1" customWidth="1"/>
    <col min="16124" max="16124" width="12.7109375" style="1" customWidth="1"/>
    <col min="16125" max="16125" width="12.85546875" style="1" customWidth="1"/>
    <col min="16126" max="16126" width="13.42578125" style="1" customWidth="1"/>
    <col min="16127" max="16130" width="9.140625" style="1"/>
    <col min="16131" max="16131" width="15.28515625" style="1" customWidth="1"/>
    <col min="16132" max="16132" width="9.28515625" style="1" bestFit="1" customWidth="1"/>
    <col min="16133" max="16133" width="9.140625" style="1"/>
    <col min="16134" max="16134" width="12.7109375" style="1" customWidth="1"/>
    <col min="16135" max="16384" width="9.140625" style="1"/>
  </cols>
  <sheetData>
    <row r="1" spans="1:16" ht="15.75">
      <c r="D1" s="2" t="s">
        <v>8</v>
      </c>
      <c r="E1" s="3"/>
      <c r="F1" s="3"/>
      <c r="G1" s="3"/>
      <c r="H1" s="3"/>
      <c r="I1" s="3"/>
      <c r="J1" s="3"/>
    </row>
    <row r="2" spans="1:16">
      <c r="B2" s="4" t="s">
        <v>9</v>
      </c>
      <c r="C2" s="5">
        <f>COUNT(B13:B73)</f>
        <v>16</v>
      </c>
      <c r="D2" s="6" t="s">
        <v>0</v>
      </c>
      <c r="E2" s="6" t="s">
        <v>1</v>
      </c>
      <c r="F2" s="6" t="s">
        <v>2</v>
      </c>
      <c r="G2" s="6" t="s">
        <v>3</v>
      </c>
      <c r="H2" s="6" t="s">
        <v>4</v>
      </c>
      <c r="I2" s="6" t="s">
        <v>5</v>
      </c>
      <c r="J2" s="6" t="s">
        <v>10</v>
      </c>
      <c r="K2" s="6" t="s">
        <v>6</v>
      </c>
      <c r="L2" s="7" t="s">
        <v>7</v>
      </c>
    </row>
    <row r="3" spans="1:16">
      <c r="B3" s="4" t="s">
        <v>11</v>
      </c>
      <c r="C3" s="5">
        <f>COUNT(B13:H13)</f>
        <v>2</v>
      </c>
      <c r="D3" s="8" t="s">
        <v>12</v>
      </c>
      <c r="E3" s="9">
        <f>C3-1</f>
        <v>1</v>
      </c>
      <c r="F3" s="9">
        <f>(SUMSQ(B74:H74)/C2)-C6</f>
        <v>14.111328125</v>
      </c>
      <c r="G3" s="9">
        <f>F3/E3</f>
        <v>14.111328125</v>
      </c>
      <c r="H3" s="9">
        <f>G3/G5</f>
        <v>6.0078163978047572</v>
      </c>
      <c r="I3" s="10">
        <f>FINV(0.05,E3,E$5)</f>
        <v>4.5430771231332319</v>
      </c>
      <c r="J3" s="11" t="str">
        <f>IF(H3&gt;K3,"**",IF(H3&gt;I3,"*","NS"))</f>
        <v>*</v>
      </c>
      <c r="K3" s="10">
        <f>FINV(0.01,E3,E$5)</f>
        <v>8.6831168138650661</v>
      </c>
      <c r="L3" s="1">
        <f>FDIST(H3,E3,E$5)</f>
        <v>2.6983806003299599E-2</v>
      </c>
    </row>
    <row r="4" spans="1:16">
      <c r="B4" s="4" t="s">
        <v>13</v>
      </c>
      <c r="C4" s="12">
        <f>I74</f>
        <v>596.75</v>
      </c>
      <c r="D4" s="8" t="s">
        <v>14</v>
      </c>
      <c r="E4" s="9">
        <f>C2-1</f>
        <v>15</v>
      </c>
      <c r="F4" s="9">
        <f>(SUMSQ(I13:I73)/C3)-C6</f>
        <v>540.388671875</v>
      </c>
      <c r="G4" s="9">
        <f>F4/E4</f>
        <v>36.025911458333333</v>
      </c>
      <c r="H4" s="9">
        <f>G4/G5</f>
        <v>15.337823604412662</v>
      </c>
      <c r="I4" s="10">
        <f>FINV(0.05,E4,E$5)</f>
        <v>2.4034470720141474</v>
      </c>
      <c r="J4" s="11" t="str">
        <f>IF(H4&gt;K4,"**",IF(H4&gt;I4,"*","NS"))</f>
        <v>**</v>
      </c>
      <c r="K4" s="10">
        <f>FINV(0.01,E4,E$5)</f>
        <v>3.522193676841229</v>
      </c>
      <c r="L4" s="13">
        <f>FDIST(H4,E4,E$5)</f>
        <v>1.8439844164627943E-6</v>
      </c>
    </row>
    <row r="5" spans="1:16">
      <c r="B5" s="4" t="s">
        <v>15</v>
      </c>
      <c r="C5" s="12">
        <f>I74/(C2*C3)</f>
        <v>18.6484375</v>
      </c>
      <c r="D5" s="8" t="s">
        <v>16</v>
      </c>
      <c r="E5" s="9">
        <f>E4*E3</f>
        <v>15</v>
      </c>
      <c r="F5" s="9">
        <f>F6-F4-F3</f>
        <v>35.232421875</v>
      </c>
      <c r="G5" s="10">
        <f>F5/E5</f>
        <v>2.3488281249999998</v>
      </c>
      <c r="H5" s="9"/>
      <c r="I5" s="9"/>
      <c r="J5" s="11"/>
    </row>
    <row r="6" spans="1:16">
      <c r="B6" s="4" t="s">
        <v>17</v>
      </c>
      <c r="C6" s="12">
        <f>POWER(I74,2)/(C2*C3)</f>
        <v>11128.455078125</v>
      </c>
      <c r="D6" s="6" t="s">
        <v>18</v>
      </c>
      <c r="E6" s="14">
        <f>C2*C3-1</f>
        <v>31</v>
      </c>
      <c r="F6" s="14">
        <f>SUMSQ(B13:H73)-C6</f>
        <v>589.732421875</v>
      </c>
      <c r="G6" s="14"/>
      <c r="H6" s="14"/>
      <c r="I6" s="14"/>
      <c r="J6" s="11"/>
    </row>
    <row r="7" spans="1:16" s="15" customFormat="1">
      <c r="C7" s="16"/>
      <c r="D7" s="17" t="s">
        <v>19</v>
      </c>
      <c r="E7" s="18"/>
      <c r="F7" s="18">
        <f>SQRT(G5)</f>
        <v>1.5325887005325336</v>
      </c>
      <c r="G7" s="19"/>
      <c r="H7" s="19"/>
      <c r="I7" s="19"/>
    </row>
    <row r="8" spans="1:16">
      <c r="D8" s="52" t="s">
        <v>20</v>
      </c>
      <c r="E8" s="52"/>
      <c r="F8" s="20">
        <f>SQRT((G5)/C3)</f>
        <v>1.0837038629164335</v>
      </c>
      <c r="I8" s="21"/>
    </row>
    <row r="9" spans="1:16">
      <c r="D9" s="52" t="s">
        <v>21</v>
      </c>
      <c r="E9" s="52"/>
      <c r="F9" s="20">
        <f>TINV(0.05,E5)*F8*SQRT(2)</f>
        <v>3.2666354741322805</v>
      </c>
      <c r="G9" s="1" t="s">
        <v>22</v>
      </c>
      <c r="H9" s="20">
        <f>TINV(0.01,E5)*F8*SQRT(2)</f>
        <v>4.5160988679463907</v>
      </c>
    </row>
    <row r="10" spans="1:16">
      <c r="D10" s="52" t="s">
        <v>23</v>
      </c>
      <c r="E10" s="52"/>
      <c r="F10" s="20">
        <f>SQRT(G5)/C5*100</f>
        <v>8.2183223153818297</v>
      </c>
    </row>
    <row r="11" spans="1:16">
      <c r="D11" s="11"/>
      <c r="E11" s="22"/>
      <c r="O11" s="23" t="s">
        <v>15</v>
      </c>
      <c r="P11" s="24">
        <f>C5</f>
        <v>18.6484375</v>
      </c>
    </row>
    <row r="12" spans="1:16">
      <c r="A12" s="25" t="s">
        <v>14</v>
      </c>
      <c r="B12" s="25" t="s">
        <v>24</v>
      </c>
      <c r="C12" s="25" t="s">
        <v>25</v>
      </c>
      <c r="D12" s="25" t="s">
        <v>26</v>
      </c>
      <c r="E12" s="25">
        <v>4</v>
      </c>
      <c r="F12" s="25">
        <v>5</v>
      </c>
      <c r="G12" s="25">
        <v>6</v>
      </c>
      <c r="H12" s="25">
        <v>8</v>
      </c>
      <c r="I12" s="25" t="s">
        <v>27</v>
      </c>
      <c r="J12" s="25" t="s">
        <v>15</v>
      </c>
      <c r="K12" s="25" t="s">
        <v>28</v>
      </c>
      <c r="O12" s="26" t="s">
        <v>19</v>
      </c>
      <c r="P12" s="27">
        <f>SQRT(G5)</f>
        <v>1.5325887005325336</v>
      </c>
    </row>
    <row r="13" spans="1:16" ht="15">
      <c r="A13" s="28">
        <v>1</v>
      </c>
      <c r="B13" s="39">
        <v>27.25</v>
      </c>
      <c r="C13" s="39">
        <v>23.25</v>
      </c>
      <c r="D13" s="37"/>
      <c r="E13" s="29"/>
      <c r="F13" s="29"/>
      <c r="G13" s="29"/>
      <c r="H13" s="29"/>
      <c r="I13" s="30">
        <f t="shared" ref="I13:I28" si="0">SUM(B13:H13)</f>
        <v>50.5</v>
      </c>
      <c r="J13" s="31">
        <f t="shared" ref="J13:J73" si="1">AVERAGE(B13:H13)</f>
        <v>25.25</v>
      </c>
      <c r="K13" s="14">
        <f t="shared" ref="K13:K73" si="2">STDEV(B13:D13)/SQRT(C$3)</f>
        <v>2</v>
      </c>
      <c r="O13" s="26" t="s">
        <v>29</v>
      </c>
      <c r="P13" s="27">
        <f>F7/C5*100</f>
        <v>8.2183223153818297</v>
      </c>
    </row>
    <row r="14" spans="1:16" ht="15">
      <c r="A14" s="28">
        <v>2</v>
      </c>
      <c r="B14" s="39">
        <v>15</v>
      </c>
      <c r="C14" s="39">
        <v>13.5</v>
      </c>
      <c r="D14" s="37"/>
      <c r="E14" s="29"/>
      <c r="F14" s="29"/>
      <c r="G14" s="29"/>
      <c r="H14" s="29"/>
      <c r="I14" s="30">
        <f t="shared" si="0"/>
        <v>28.5</v>
      </c>
      <c r="J14" s="31">
        <f t="shared" si="1"/>
        <v>14.25</v>
      </c>
      <c r="K14" s="14">
        <f t="shared" si="2"/>
        <v>0.74999999999999989</v>
      </c>
      <c r="O14" s="26" t="s">
        <v>30</v>
      </c>
      <c r="P14" s="27">
        <f>F7/SQRT(C3)</f>
        <v>1.0837038629164333</v>
      </c>
    </row>
    <row r="15" spans="1:16" ht="15">
      <c r="A15" s="28">
        <v>3</v>
      </c>
      <c r="B15" s="39">
        <v>15</v>
      </c>
      <c r="C15" s="39">
        <v>16.5</v>
      </c>
      <c r="D15" s="37"/>
      <c r="E15" s="29"/>
      <c r="F15" s="29"/>
      <c r="G15" s="29"/>
      <c r="H15" s="29"/>
      <c r="I15" s="30">
        <f t="shared" si="0"/>
        <v>31.5</v>
      </c>
      <c r="J15" s="31">
        <f t="shared" si="1"/>
        <v>15.75</v>
      </c>
      <c r="K15" s="14">
        <f t="shared" si="2"/>
        <v>0.74999999999999989</v>
      </c>
      <c r="O15" s="26" t="s">
        <v>31</v>
      </c>
      <c r="P15" s="27">
        <f>F8*SQRT(2)</f>
        <v>1.5325887005325338</v>
      </c>
    </row>
    <row r="16" spans="1:16" ht="15">
      <c r="A16" s="28">
        <v>4</v>
      </c>
      <c r="B16" s="39">
        <v>18.25</v>
      </c>
      <c r="C16" s="39">
        <v>16</v>
      </c>
      <c r="D16" s="37"/>
      <c r="E16" s="29"/>
      <c r="F16" s="29"/>
      <c r="G16" s="29"/>
      <c r="H16" s="29"/>
      <c r="I16" s="30">
        <f t="shared" si="0"/>
        <v>34.25</v>
      </c>
      <c r="J16" s="31">
        <f t="shared" si="1"/>
        <v>17.125</v>
      </c>
      <c r="K16" s="14">
        <f t="shared" si="2"/>
        <v>1.125</v>
      </c>
      <c r="O16" s="26" t="s">
        <v>32</v>
      </c>
      <c r="P16" s="27">
        <f>TINV(0.05,E5)*F8*SQRT(2)</f>
        <v>3.2666354741322805</v>
      </c>
    </row>
    <row r="17" spans="1:16" ht="15">
      <c r="A17" s="28">
        <v>5</v>
      </c>
      <c r="B17" s="39">
        <v>18.75</v>
      </c>
      <c r="C17" s="39">
        <v>20</v>
      </c>
      <c r="D17" s="37"/>
      <c r="E17" s="29"/>
      <c r="F17" s="29"/>
      <c r="G17" s="29"/>
      <c r="H17" s="29"/>
      <c r="I17" s="30">
        <f t="shared" si="0"/>
        <v>38.75</v>
      </c>
      <c r="J17" s="31">
        <f t="shared" si="1"/>
        <v>19.375</v>
      </c>
      <c r="K17" s="14">
        <f t="shared" si="2"/>
        <v>0.625</v>
      </c>
      <c r="O17" s="26" t="s">
        <v>33</v>
      </c>
      <c r="P17" s="27">
        <f>TINV(0.01,E5)*F8*SQRT(2)</f>
        <v>4.5160988679463907</v>
      </c>
    </row>
    <row r="18" spans="1:16" ht="15">
      <c r="A18" s="28">
        <v>6</v>
      </c>
      <c r="B18" s="39">
        <v>28</v>
      </c>
      <c r="C18" s="39">
        <v>26.75</v>
      </c>
      <c r="D18" s="37"/>
      <c r="E18" s="29"/>
      <c r="F18" s="29"/>
      <c r="G18" s="29"/>
      <c r="H18" s="29"/>
      <c r="I18" s="30">
        <f t="shared" si="0"/>
        <v>54.75</v>
      </c>
      <c r="J18" s="31">
        <f t="shared" si="1"/>
        <v>27.375</v>
      </c>
      <c r="K18" s="14">
        <f t="shared" si="2"/>
        <v>0.625</v>
      </c>
      <c r="O18" s="26" t="s">
        <v>34</v>
      </c>
      <c r="P18" s="27">
        <f>(G4-G5)/C3</f>
        <v>16.838541666666668</v>
      </c>
    </row>
    <row r="19" spans="1:16" ht="15">
      <c r="A19" s="28">
        <v>7</v>
      </c>
      <c r="B19" s="39">
        <v>15.75</v>
      </c>
      <c r="C19" s="39">
        <v>15.25</v>
      </c>
      <c r="D19" s="37"/>
      <c r="E19" s="29"/>
      <c r="F19" s="29"/>
      <c r="G19" s="29"/>
      <c r="H19" s="29"/>
      <c r="I19" s="30">
        <f t="shared" si="0"/>
        <v>31</v>
      </c>
      <c r="J19" s="31">
        <f t="shared" si="1"/>
        <v>15.5</v>
      </c>
      <c r="K19" s="14">
        <f t="shared" si="2"/>
        <v>0.25</v>
      </c>
      <c r="O19" s="26" t="s">
        <v>35</v>
      </c>
      <c r="P19" s="27">
        <f>P18+G5</f>
        <v>19.187369791666669</v>
      </c>
    </row>
    <row r="20" spans="1:16" ht="15">
      <c r="A20" s="28">
        <v>8</v>
      </c>
      <c r="B20" s="39">
        <v>13.75</v>
      </c>
      <c r="C20" s="39">
        <v>12</v>
      </c>
      <c r="D20" s="37"/>
      <c r="E20" s="29"/>
      <c r="F20" s="29"/>
      <c r="G20" s="29"/>
      <c r="H20" s="29"/>
      <c r="I20" s="30">
        <f t="shared" si="0"/>
        <v>25.75</v>
      </c>
      <c r="J20" s="31">
        <f t="shared" si="1"/>
        <v>12.875</v>
      </c>
      <c r="K20" s="14">
        <f t="shared" si="2"/>
        <v>0.87499999999999989</v>
      </c>
      <c r="O20" s="26" t="s">
        <v>36</v>
      </c>
      <c r="P20" s="27">
        <f>SQRT(P18)</f>
        <v>4.1034792148452111</v>
      </c>
    </row>
    <row r="21" spans="1:16" ht="15">
      <c r="A21" s="28">
        <v>9</v>
      </c>
      <c r="B21" s="39">
        <v>15.25</v>
      </c>
      <c r="C21" s="39">
        <v>13.25</v>
      </c>
      <c r="D21" s="37"/>
      <c r="E21" s="29"/>
      <c r="F21" s="29"/>
      <c r="G21" s="29"/>
      <c r="H21" s="29"/>
      <c r="I21" s="30">
        <f t="shared" si="0"/>
        <v>28.5</v>
      </c>
      <c r="J21" s="31">
        <f t="shared" si="1"/>
        <v>14.25</v>
      </c>
      <c r="K21" s="14">
        <f t="shared" si="2"/>
        <v>1</v>
      </c>
      <c r="O21" s="26" t="s">
        <v>37</v>
      </c>
      <c r="P21" s="27">
        <f>SQRT(P19)</f>
        <v>4.3803390041943864</v>
      </c>
    </row>
    <row r="22" spans="1:16" ht="15">
      <c r="A22" s="28">
        <v>10</v>
      </c>
      <c r="B22" s="39">
        <v>16</v>
      </c>
      <c r="C22" s="39">
        <v>16.75</v>
      </c>
      <c r="D22" s="37"/>
      <c r="E22" s="29"/>
      <c r="F22" s="29"/>
      <c r="G22" s="29"/>
      <c r="H22" s="29"/>
      <c r="I22" s="30">
        <f t="shared" si="0"/>
        <v>32.75</v>
      </c>
      <c r="J22" s="31">
        <f t="shared" si="1"/>
        <v>16.375</v>
      </c>
      <c r="K22" s="14">
        <f t="shared" si="2"/>
        <v>0.37499999999999994</v>
      </c>
      <c r="O22" s="26" t="s">
        <v>38</v>
      </c>
      <c r="P22" s="27">
        <f>G5</f>
        <v>2.3488281249999998</v>
      </c>
    </row>
    <row r="23" spans="1:16" ht="15">
      <c r="A23" s="28">
        <v>11</v>
      </c>
      <c r="B23" s="39">
        <v>19</v>
      </c>
      <c r="C23" s="39">
        <v>14</v>
      </c>
      <c r="D23" s="37"/>
      <c r="E23" s="29"/>
      <c r="F23" s="29"/>
      <c r="G23" s="29"/>
      <c r="H23" s="29"/>
      <c r="I23" s="30">
        <f t="shared" si="0"/>
        <v>33</v>
      </c>
      <c r="J23" s="31">
        <f t="shared" si="1"/>
        <v>16.5</v>
      </c>
      <c r="K23" s="14">
        <f t="shared" si="2"/>
        <v>2.5</v>
      </c>
      <c r="O23" s="26" t="s">
        <v>39</v>
      </c>
      <c r="P23" s="27">
        <f>SQRT(P22)</f>
        <v>1.5325887005325336</v>
      </c>
    </row>
    <row r="24" spans="1:16" ht="15">
      <c r="A24" s="28">
        <v>12</v>
      </c>
      <c r="B24" s="39">
        <v>22.5</v>
      </c>
      <c r="C24" s="39">
        <v>20.5</v>
      </c>
      <c r="D24" s="37"/>
      <c r="E24" s="29"/>
      <c r="F24" s="29"/>
      <c r="G24" s="29"/>
      <c r="H24" s="29"/>
      <c r="I24" s="30">
        <f t="shared" si="0"/>
        <v>43</v>
      </c>
      <c r="J24" s="31">
        <f t="shared" si="1"/>
        <v>21.5</v>
      </c>
      <c r="K24" s="14">
        <f t="shared" si="2"/>
        <v>1</v>
      </c>
      <c r="O24" s="26" t="s">
        <v>40</v>
      </c>
      <c r="P24" s="27">
        <f>P20/C5*100</f>
        <v>22.004413049861206</v>
      </c>
    </row>
    <row r="25" spans="1:16" ht="15">
      <c r="A25" s="28">
        <v>13</v>
      </c>
      <c r="B25" s="39">
        <v>25.5</v>
      </c>
      <c r="C25" s="39">
        <v>21.5</v>
      </c>
      <c r="D25" s="37"/>
      <c r="E25" s="29"/>
      <c r="F25" s="29"/>
      <c r="G25" s="29"/>
      <c r="H25" s="29"/>
      <c r="I25" s="30">
        <f t="shared" si="0"/>
        <v>47</v>
      </c>
      <c r="J25" s="31">
        <f t="shared" si="1"/>
        <v>23.5</v>
      </c>
      <c r="K25" s="14">
        <f t="shared" si="2"/>
        <v>2</v>
      </c>
      <c r="O25" s="26" t="s">
        <v>41</v>
      </c>
      <c r="P25" s="27">
        <f>P21/C5*100</f>
        <v>23.489040324125742</v>
      </c>
    </row>
    <row r="26" spans="1:16" ht="15">
      <c r="A26" s="28">
        <v>14</v>
      </c>
      <c r="B26" s="39">
        <v>17.5</v>
      </c>
      <c r="C26" s="39">
        <v>16.75</v>
      </c>
      <c r="D26" s="37"/>
      <c r="E26" s="29"/>
      <c r="F26" s="29"/>
      <c r="G26" s="29"/>
      <c r="H26" s="29"/>
      <c r="I26" s="30">
        <f t="shared" si="0"/>
        <v>34.25</v>
      </c>
      <c r="J26" s="31">
        <f t="shared" si="1"/>
        <v>17.125</v>
      </c>
      <c r="K26" s="14">
        <f t="shared" si="2"/>
        <v>0.37499999999999994</v>
      </c>
      <c r="O26" s="26" t="s">
        <v>42</v>
      </c>
      <c r="P26" s="27">
        <f>P23/C5*100</f>
        <v>8.2183223153818297</v>
      </c>
    </row>
    <row r="27" spans="1:16" ht="15">
      <c r="A27" s="28">
        <v>15</v>
      </c>
      <c r="B27" s="39">
        <v>20.75</v>
      </c>
      <c r="C27" s="39">
        <v>18</v>
      </c>
      <c r="D27" s="37"/>
      <c r="E27" s="29"/>
      <c r="F27" s="29"/>
      <c r="G27" s="29"/>
      <c r="H27" s="29"/>
      <c r="I27" s="30">
        <f t="shared" si="0"/>
        <v>38.75</v>
      </c>
      <c r="J27" s="31">
        <f t="shared" si="1"/>
        <v>19.375</v>
      </c>
      <c r="K27" s="14">
        <f t="shared" si="2"/>
        <v>1.3749999999999998</v>
      </c>
      <c r="O27" s="26" t="s">
        <v>43</v>
      </c>
      <c r="P27" s="27">
        <f>P18/P19*100</f>
        <v>87.758467416309827</v>
      </c>
    </row>
    <row r="28" spans="1:16" ht="15">
      <c r="A28" s="28">
        <v>16</v>
      </c>
      <c r="B28" s="39">
        <v>20.75</v>
      </c>
      <c r="C28" s="39">
        <v>23.75</v>
      </c>
      <c r="D28" s="37"/>
      <c r="E28" s="29"/>
      <c r="F28" s="29"/>
      <c r="G28" s="29"/>
      <c r="H28" s="29"/>
      <c r="I28" s="30">
        <f t="shared" si="0"/>
        <v>44.5</v>
      </c>
      <c r="J28" s="31">
        <f t="shared" si="1"/>
        <v>22.25</v>
      </c>
      <c r="K28" s="14">
        <f t="shared" si="2"/>
        <v>1.4999999999999998</v>
      </c>
      <c r="O28" s="26" t="s">
        <v>44</v>
      </c>
      <c r="P28" s="27">
        <f>P18/P21*2.06</f>
        <v>7.9188838581028715</v>
      </c>
    </row>
    <row r="29" spans="1:16" ht="15">
      <c r="A29" s="28">
        <v>17</v>
      </c>
      <c r="B29" s="39"/>
      <c r="C29" s="38"/>
      <c r="D29" s="37"/>
      <c r="E29" s="29"/>
      <c r="F29" s="29"/>
      <c r="G29" s="29"/>
      <c r="H29" s="29"/>
      <c r="I29" s="30">
        <f t="shared" ref="I29:I44" si="3">SUM(B29:H29)</f>
        <v>0</v>
      </c>
      <c r="J29" s="31" t="e">
        <f t="shared" ref="J29:J44" si="4">AVERAGE(B29:H29)</f>
        <v>#DIV/0!</v>
      </c>
      <c r="K29" s="31" t="e">
        <f t="shared" ref="K29:K44" si="5">STDEV(B29:D29)/SQRT(C$3)</f>
        <v>#DIV/0!</v>
      </c>
      <c r="O29" s="32" t="s">
        <v>45</v>
      </c>
      <c r="P29" s="33">
        <f>P28/C5*100</f>
        <v>42.464060906458634</v>
      </c>
    </row>
    <row r="30" spans="1:16" ht="15">
      <c r="A30" s="28">
        <v>18</v>
      </c>
      <c r="B30" s="39"/>
      <c r="C30" s="38"/>
      <c r="D30" s="37"/>
      <c r="E30" s="29"/>
      <c r="F30" s="29"/>
      <c r="G30" s="29"/>
      <c r="H30" s="29"/>
      <c r="I30" s="30">
        <f t="shared" si="3"/>
        <v>0</v>
      </c>
      <c r="J30" s="31" t="e">
        <f t="shared" si="4"/>
        <v>#DIV/0!</v>
      </c>
      <c r="K30" s="31" t="e">
        <f t="shared" si="5"/>
        <v>#DIV/0!</v>
      </c>
    </row>
    <row r="31" spans="1:16" ht="15">
      <c r="A31" s="28">
        <v>19</v>
      </c>
      <c r="B31" s="39"/>
      <c r="C31" s="37"/>
      <c r="D31" s="37"/>
      <c r="E31" s="29"/>
      <c r="F31" s="29"/>
      <c r="G31" s="29"/>
      <c r="H31" s="29"/>
      <c r="I31" s="30">
        <f t="shared" si="3"/>
        <v>0</v>
      </c>
      <c r="J31" s="31" t="e">
        <f t="shared" si="4"/>
        <v>#DIV/0!</v>
      </c>
      <c r="K31" s="31" t="e">
        <f t="shared" si="5"/>
        <v>#DIV/0!</v>
      </c>
    </row>
    <row r="32" spans="1:16" ht="15">
      <c r="A32" s="28">
        <v>20</v>
      </c>
      <c r="B32" s="39"/>
      <c r="C32" s="37"/>
      <c r="D32" s="37"/>
      <c r="E32" s="29"/>
      <c r="F32" s="29"/>
      <c r="G32" s="29"/>
      <c r="H32" s="29"/>
      <c r="I32" s="30">
        <f t="shared" si="3"/>
        <v>0</v>
      </c>
      <c r="J32" s="31" t="e">
        <f t="shared" si="4"/>
        <v>#DIV/0!</v>
      </c>
      <c r="K32" s="31" t="e">
        <f t="shared" si="5"/>
        <v>#DIV/0!</v>
      </c>
    </row>
    <row r="33" spans="1:11" ht="15">
      <c r="A33" s="28">
        <v>21</v>
      </c>
      <c r="B33" s="39"/>
      <c r="C33" s="37"/>
      <c r="D33" s="37"/>
      <c r="E33" s="29"/>
      <c r="F33" s="29"/>
      <c r="G33" s="29"/>
      <c r="H33" s="29"/>
      <c r="I33" s="30">
        <f t="shared" si="3"/>
        <v>0</v>
      </c>
      <c r="J33" s="31" t="e">
        <f t="shared" si="4"/>
        <v>#DIV/0!</v>
      </c>
      <c r="K33" s="31" t="e">
        <f t="shared" si="5"/>
        <v>#DIV/0!</v>
      </c>
    </row>
    <row r="34" spans="1:11" ht="15">
      <c r="A34" s="28">
        <v>22</v>
      </c>
      <c r="B34" s="39"/>
      <c r="C34" s="37"/>
      <c r="D34" s="37"/>
      <c r="E34" s="29"/>
      <c r="F34" s="29"/>
      <c r="G34" s="29"/>
      <c r="H34" s="29"/>
      <c r="I34" s="30">
        <f t="shared" si="3"/>
        <v>0</v>
      </c>
      <c r="J34" s="31" t="e">
        <f t="shared" si="4"/>
        <v>#DIV/0!</v>
      </c>
      <c r="K34" s="31" t="e">
        <f t="shared" si="5"/>
        <v>#DIV/0!</v>
      </c>
    </row>
    <row r="35" spans="1:11" ht="15">
      <c r="A35" s="28">
        <v>23</v>
      </c>
      <c r="B35" s="39"/>
      <c r="C35" s="37"/>
      <c r="D35" s="37"/>
      <c r="E35" s="29"/>
      <c r="F35" s="29"/>
      <c r="G35" s="29"/>
      <c r="H35" s="29"/>
      <c r="I35" s="30">
        <f t="shared" si="3"/>
        <v>0</v>
      </c>
      <c r="J35" s="31" t="e">
        <f t="shared" si="4"/>
        <v>#DIV/0!</v>
      </c>
      <c r="K35" s="31" t="e">
        <f t="shared" si="5"/>
        <v>#DIV/0!</v>
      </c>
    </row>
    <row r="36" spans="1:11" ht="15">
      <c r="A36" s="28">
        <v>24</v>
      </c>
      <c r="B36" s="39"/>
      <c r="C36" s="37"/>
      <c r="D36" s="37"/>
      <c r="E36" s="29"/>
      <c r="F36" s="29"/>
      <c r="G36" s="29"/>
      <c r="H36" s="29"/>
      <c r="I36" s="30">
        <f t="shared" si="3"/>
        <v>0</v>
      </c>
      <c r="J36" s="31" t="e">
        <f t="shared" si="4"/>
        <v>#DIV/0!</v>
      </c>
      <c r="K36" s="31" t="e">
        <f t="shared" si="5"/>
        <v>#DIV/0!</v>
      </c>
    </row>
    <row r="37" spans="1:11" ht="15">
      <c r="A37" s="28">
        <v>25</v>
      </c>
      <c r="B37" s="39"/>
      <c r="C37" s="36"/>
      <c r="D37" s="36"/>
      <c r="E37" s="29"/>
      <c r="F37" s="29"/>
      <c r="G37" s="29"/>
      <c r="H37" s="29"/>
      <c r="I37" s="30">
        <f t="shared" si="3"/>
        <v>0</v>
      </c>
      <c r="J37" s="31" t="e">
        <f t="shared" si="4"/>
        <v>#DIV/0!</v>
      </c>
      <c r="K37" s="31" t="e">
        <f t="shared" si="5"/>
        <v>#DIV/0!</v>
      </c>
    </row>
    <row r="38" spans="1:11" ht="15">
      <c r="A38" s="28">
        <v>26</v>
      </c>
      <c r="B38" s="39"/>
      <c r="C38" s="36"/>
      <c r="D38" s="36"/>
      <c r="E38" s="29"/>
      <c r="F38" s="29"/>
      <c r="G38" s="29"/>
      <c r="H38" s="29"/>
      <c r="I38" s="30">
        <f t="shared" si="3"/>
        <v>0</v>
      </c>
      <c r="J38" s="31" t="e">
        <f t="shared" si="4"/>
        <v>#DIV/0!</v>
      </c>
      <c r="K38" s="31" t="e">
        <f t="shared" si="5"/>
        <v>#DIV/0!</v>
      </c>
    </row>
    <row r="39" spans="1:11" ht="15">
      <c r="A39" s="28">
        <v>27</v>
      </c>
      <c r="B39" s="39"/>
      <c r="C39" s="36"/>
      <c r="D39" s="36"/>
      <c r="E39" s="29"/>
      <c r="F39" s="29"/>
      <c r="G39" s="29"/>
      <c r="H39" s="29"/>
      <c r="I39" s="30">
        <f t="shared" si="3"/>
        <v>0</v>
      </c>
      <c r="J39" s="31" t="e">
        <f t="shared" si="4"/>
        <v>#DIV/0!</v>
      </c>
      <c r="K39" s="31" t="e">
        <f t="shared" si="5"/>
        <v>#DIV/0!</v>
      </c>
    </row>
    <row r="40" spans="1:11" ht="15">
      <c r="A40" s="28">
        <v>28</v>
      </c>
      <c r="B40" s="39"/>
      <c r="C40" s="36"/>
      <c r="D40" s="36"/>
      <c r="E40" s="29"/>
      <c r="F40" s="29"/>
      <c r="G40" s="29"/>
      <c r="H40" s="29"/>
      <c r="I40" s="30">
        <f t="shared" si="3"/>
        <v>0</v>
      </c>
      <c r="J40" s="31" t="e">
        <f t="shared" si="4"/>
        <v>#DIV/0!</v>
      </c>
      <c r="K40" s="31" t="e">
        <f t="shared" si="5"/>
        <v>#DIV/0!</v>
      </c>
    </row>
    <row r="41" spans="1:11" ht="15">
      <c r="A41" s="28">
        <v>29</v>
      </c>
      <c r="B41" s="39"/>
      <c r="C41" s="36"/>
      <c r="D41" s="36"/>
      <c r="E41" s="29"/>
      <c r="F41" s="29"/>
      <c r="G41" s="29"/>
      <c r="H41" s="29"/>
      <c r="I41" s="30">
        <f t="shared" si="3"/>
        <v>0</v>
      </c>
      <c r="J41" s="31" t="e">
        <f t="shared" si="4"/>
        <v>#DIV/0!</v>
      </c>
      <c r="K41" s="31" t="e">
        <f t="shared" si="5"/>
        <v>#DIV/0!</v>
      </c>
    </row>
    <row r="42" spans="1:11" ht="15">
      <c r="A42" s="28">
        <v>30</v>
      </c>
      <c r="B42" s="39"/>
      <c r="C42" s="36"/>
      <c r="D42" s="36"/>
      <c r="E42" s="29"/>
      <c r="F42" s="29"/>
      <c r="G42" s="29"/>
      <c r="H42" s="29"/>
      <c r="I42" s="30">
        <f t="shared" si="3"/>
        <v>0</v>
      </c>
      <c r="J42" s="31" t="e">
        <f t="shared" si="4"/>
        <v>#DIV/0!</v>
      </c>
      <c r="K42" s="31" t="e">
        <f t="shared" si="5"/>
        <v>#DIV/0!</v>
      </c>
    </row>
    <row r="43" spans="1:11" ht="15">
      <c r="A43" s="28">
        <v>31</v>
      </c>
      <c r="B43" s="39"/>
      <c r="C43" s="36"/>
      <c r="D43" s="36"/>
      <c r="E43" s="29"/>
      <c r="F43" s="29"/>
      <c r="G43" s="29"/>
      <c r="H43" s="29"/>
      <c r="I43" s="30">
        <f t="shared" si="3"/>
        <v>0</v>
      </c>
      <c r="J43" s="31" t="e">
        <f t="shared" si="4"/>
        <v>#DIV/0!</v>
      </c>
      <c r="K43" s="31" t="e">
        <f t="shared" si="5"/>
        <v>#DIV/0!</v>
      </c>
    </row>
    <row r="44" spans="1:11" ht="15">
      <c r="A44" s="28">
        <v>32</v>
      </c>
      <c r="B44" s="39"/>
      <c r="C44" s="36"/>
      <c r="D44" s="36"/>
      <c r="E44" s="29"/>
      <c r="F44" s="29"/>
      <c r="G44" s="29"/>
      <c r="H44" s="29"/>
      <c r="I44" s="30">
        <f t="shared" si="3"/>
        <v>0</v>
      </c>
      <c r="J44" s="31" t="e">
        <f t="shared" si="4"/>
        <v>#DIV/0!</v>
      </c>
      <c r="K44" s="31" t="e">
        <f t="shared" si="5"/>
        <v>#DIV/0!</v>
      </c>
    </row>
    <row r="45" spans="1:11" ht="15">
      <c r="A45" s="28">
        <v>33</v>
      </c>
      <c r="B45" s="38"/>
      <c r="C45" s="36"/>
      <c r="D45" s="36"/>
      <c r="E45" s="29"/>
      <c r="F45" s="29"/>
      <c r="G45" s="29"/>
      <c r="H45" s="29"/>
      <c r="I45" s="30">
        <f t="shared" ref="I45:I73" si="6">SUM(B45:H45)</f>
        <v>0</v>
      </c>
      <c r="J45" s="31" t="e">
        <f t="shared" si="1"/>
        <v>#DIV/0!</v>
      </c>
      <c r="K45" s="31" t="e">
        <f t="shared" si="2"/>
        <v>#DIV/0!</v>
      </c>
    </row>
    <row r="46" spans="1:11" ht="15">
      <c r="A46" s="28">
        <v>34</v>
      </c>
      <c r="B46" s="38"/>
      <c r="C46" s="36"/>
      <c r="D46" s="36"/>
      <c r="E46" s="29"/>
      <c r="F46" s="29"/>
      <c r="G46" s="29"/>
      <c r="H46" s="29"/>
      <c r="I46" s="30">
        <f t="shared" si="6"/>
        <v>0</v>
      </c>
      <c r="J46" s="31" t="e">
        <f t="shared" si="1"/>
        <v>#DIV/0!</v>
      </c>
      <c r="K46" s="31" t="e">
        <f t="shared" si="2"/>
        <v>#DIV/0!</v>
      </c>
    </row>
    <row r="47" spans="1:11" ht="15">
      <c r="A47" s="28">
        <v>35</v>
      </c>
      <c r="B47" s="38"/>
      <c r="C47" s="36"/>
      <c r="D47" s="36"/>
      <c r="E47" s="29"/>
      <c r="F47" s="29"/>
      <c r="G47" s="29"/>
      <c r="H47" s="29"/>
      <c r="I47" s="30">
        <f t="shared" si="6"/>
        <v>0</v>
      </c>
      <c r="J47" s="31" t="e">
        <f t="shared" si="1"/>
        <v>#DIV/0!</v>
      </c>
      <c r="K47" s="31" t="e">
        <f t="shared" si="2"/>
        <v>#DIV/0!</v>
      </c>
    </row>
    <row r="48" spans="1:11" ht="15">
      <c r="A48" s="28">
        <v>36</v>
      </c>
      <c r="B48" s="38"/>
      <c r="C48" s="36"/>
      <c r="D48" s="36"/>
      <c r="E48" s="29"/>
      <c r="F48" s="29"/>
      <c r="G48" s="29"/>
      <c r="H48" s="29"/>
      <c r="I48" s="30">
        <f t="shared" si="6"/>
        <v>0</v>
      </c>
      <c r="J48" s="31" t="e">
        <f t="shared" si="1"/>
        <v>#DIV/0!</v>
      </c>
      <c r="K48" s="31" t="e">
        <f t="shared" si="2"/>
        <v>#DIV/0!</v>
      </c>
    </row>
    <row r="49" spans="1:11" ht="15">
      <c r="A49" s="28">
        <v>37</v>
      </c>
      <c r="B49" s="38"/>
      <c r="C49" s="36"/>
      <c r="D49" s="36"/>
      <c r="E49" s="29"/>
      <c r="F49" s="29"/>
      <c r="G49" s="29"/>
      <c r="H49" s="29"/>
      <c r="I49" s="30">
        <f t="shared" si="6"/>
        <v>0</v>
      </c>
      <c r="J49" s="31" t="e">
        <f t="shared" si="1"/>
        <v>#DIV/0!</v>
      </c>
      <c r="K49" s="31" t="e">
        <f t="shared" si="2"/>
        <v>#DIV/0!</v>
      </c>
    </row>
    <row r="50" spans="1:11" ht="15">
      <c r="A50" s="28">
        <v>38</v>
      </c>
      <c r="B50" s="38"/>
      <c r="C50" s="36"/>
      <c r="D50" s="36"/>
      <c r="E50" s="29"/>
      <c r="F50" s="29"/>
      <c r="G50" s="29"/>
      <c r="H50" s="29"/>
      <c r="I50" s="30">
        <f t="shared" si="6"/>
        <v>0</v>
      </c>
      <c r="J50" s="31" t="e">
        <f t="shared" si="1"/>
        <v>#DIV/0!</v>
      </c>
      <c r="K50" s="31" t="e">
        <f t="shared" si="2"/>
        <v>#DIV/0!</v>
      </c>
    </row>
    <row r="51" spans="1:11" ht="15">
      <c r="A51" s="28">
        <v>39</v>
      </c>
      <c r="B51" s="38"/>
      <c r="C51" s="36"/>
      <c r="D51" s="36"/>
      <c r="E51" s="29"/>
      <c r="F51" s="29"/>
      <c r="G51" s="29"/>
      <c r="H51" s="29"/>
      <c r="I51" s="30">
        <f t="shared" si="6"/>
        <v>0</v>
      </c>
      <c r="J51" s="31" t="e">
        <f t="shared" si="1"/>
        <v>#DIV/0!</v>
      </c>
      <c r="K51" s="31" t="e">
        <f t="shared" si="2"/>
        <v>#DIV/0!</v>
      </c>
    </row>
    <row r="52" spans="1:11" ht="15">
      <c r="A52" s="28">
        <v>40</v>
      </c>
      <c r="B52" s="38"/>
      <c r="C52" s="36"/>
      <c r="D52" s="36"/>
      <c r="E52" s="29"/>
      <c r="F52" s="29"/>
      <c r="G52" s="29"/>
      <c r="H52" s="29"/>
      <c r="I52" s="30">
        <f t="shared" si="6"/>
        <v>0</v>
      </c>
      <c r="J52" s="31" t="e">
        <f t="shared" si="1"/>
        <v>#DIV/0!</v>
      </c>
      <c r="K52" s="31" t="e">
        <f t="shared" si="2"/>
        <v>#DIV/0!</v>
      </c>
    </row>
    <row r="53" spans="1:11" ht="15">
      <c r="A53" s="28">
        <v>41</v>
      </c>
      <c r="B53" s="38"/>
      <c r="C53" s="36"/>
      <c r="D53" s="36"/>
      <c r="E53" s="29"/>
      <c r="F53" s="29"/>
      <c r="G53" s="29"/>
      <c r="H53" s="29"/>
      <c r="I53" s="30">
        <f t="shared" si="6"/>
        <v>0</v>
      </c>
      <c r="J53" s="31" t="e">
        <f t="shared" si="1"/>
        <v>#DIV/0!</v>
      </c>
      <c r="K53" s="31" t="e">
        <f t="shared" si="2"/>
        <v>#DIV/0!</v>
      </c>
    </row>
    <row r="54" spans="1:11" ht="15">
      <c r="A54" s="28">
        <v>42</v>
      </c>
      <c r="B54" s="38"/>
      <c r="C54" s="36"/>
      <c r="D54" s="36"/>
      <c r="E54" s="29"/>
      <c r="F54" s="29"/>
      <c r="G54" s="29"/>
      <c r="H54" s="29"/>
      <c r="I54" s="30">
        <f t="shared" si="6"/>
        <v>0</v>
      </c>
      <c r="J54" s="31" t="e">
        <f t="shared" si="1"/>
        <v>#DIV/0!</v>
      </c>
      <c r="K54" s="31" t="e">
        <f t="shared" si="2"/>
        <v>#DIV/0!</v>
      </c>
    </row>
    <row r="55" spans="1:11" ht="15">
      <c r="A55" s="28">
        <v>43</v>
      </c>
      <c r="B55" s="38"/>
      <c r="C55" s="36"/>
      <c r="D55" s="36"/>
      <c r="E55" s="29"/>
      <c r="F55" s="29"/>
      <c r="G55" s="29"/>
      <c r="H55" s="29"/>
      <c r="I55" s="30">
        <f t="shared" si="6"/>
        <v>0</v>
      </c>
      <c r="J55" s="31" t="e">
        <f t="shared" si="1"/>
        <v>#DIV/0!</v>
      </c>
      <c r="K55" s="31" t="e">
        <f t="shared" si="2"/>
        <v>#DIV/0!</v>
      </c>
    </row>
    <row r="56" spans="1:11" ht="15">
      <c r="A56" s="28">
        <v>44</v>
      </c>
      <c r="B56" s="38"/>
      <c r="C56" s="36"/>
      <c r="D56" s="36"/>
      <c r="E56" s="29"/>
      <c r="F56" s="29"/>
      <c r="G56" s="29"/>
      <c r="H56" s="29"/>
      <c r="I56" s="30">
        <f t="shared" si="6"/>
        <v>0</v>
      </c>
      <c r="J56" s="31" t="e">
        <f t="shared" si="1"/>
        <v>#DIV/0!</v>
      </c>
      <c r="K56" s="31" t="e">
        <f t="shared" si="2"/>
        <v>#DIV/0!</v>
      </c>
    </row>
    <row r="57" spans="1:11" ht="15">
      <c r="A57" s="28">
        <v>45</v>
      </c>
      <c r="B57" s="38"/>
      <c r="C57" s="36"/>
      <c r="D57" s="36"/>
      <c r="E57" s="29"/>
      <c r="F57" s="29"/>
      <c r="G57" s="29"/>
      <c r="H57" s="29"/>
      <c r="I57" s="30">
        <f t="shared" si="6"/>
        <v>0</v>
      </c>
      <c r="J57" s="31" t="e">
        <f t="shared" si="1"/>
        <v>#DIV/0!</v>
      </c>
      <c r="K57" s="31" t="e">
        <f t="shared" si="2"/>
        <v>#DIV/0!</v>
      </c>
    </row>
    <row r="58" spans="1:11" ht="15">
      <c r="A58" s="28">
        <v>46</v>
      </c>
      <c r="B58" s="38"/>
      <c r="C58" s="36"/>
      <c r="D58" s="36"/>
      <c r="E58" s="29"/>
      <c r="F58" s="29"/>
      <c r="G58" s="29"/>
      <c r="H58" s="29"/>
      <c r="I58" s="30">
        <f t="shared" si="6"/>
        <v>0</v>
      </c>
      <c r="J58" s="31" t="e">
        <f t="shared" si="1"/>
        <v>#DIV/0!</v>
      </c>
      <c r="K58" s="31" t="e">
        <f t="shared" si="2"/>
        <v>#DIV/0!</v>
      </c>
    </row>
    <row r="59" spans="1:11" ht="15">
      <c r="A59" s="28">
        <v>47</v>
      </c>
      <c r="B59" s="38"/>
      <c r="C59" s="36"/>
      <c r="D59" s="36"/>
      <c r="E59" s="29"/>
      <c r="F59" s="29"/>
      <c r="G59" s="29"/>
      <c r="H59" s="29"/>
      <c r="I59" s="30">
        <f t="shared" si="6"/>
        <v>0</v>
      </c>
      <c r="J59" s="31" t="e">
        <f t="shared" si="1"/>
        <v>#DIV/0!</v>
      </c>
      <c r="K59" s="31" t="e">
        <f t="shared" si="2"/>
        <v>#DIV/0!</v>
      </c>
    </row>
    <row r="60" spans="1:11" ht="15">
      <c r="A60" s="28">
        <v>48</v>
      </c>
      <c r="B60" s="38"/>
      <c r="C60" s="36"/>
      <c r="D60" s="36"/>
      <c r="E60" s="29"/>
      <c r="F60" s="29"/>
      <c r="G60" s="29"/>
      <c r="H60" s="29"/>
      <c r="I60" s="30">
        <f t="shared" si="6"/>
        <v>0</v>
      </c>
      <c r="J60" s="31" t="e">
        <f t="shared" si="1"/>
        <v>#DIV/0!</v>
      </c>
      <c r="K60" s="31" t="e">
        <f t="shared" si="2"/>
        <v>#DIV/0!</v>
      </c>
    </row>
    <row r="61" spans="1:11" ht="15">
      <c r="A61" s="28">
        <v>49</v>
      </c>
      <c r="B61" s="36"/>
      <c r="C61" s="36"/>
      <c r="D61" s="36"/>
      <c r="E61" s="29"/>
      <c r="F61" s="29"/>
      <c r="G61" s="29"/>
      <c r="H61" s="29"/>
      <c r="I61" s="30">
        <f t="shared" si="6"/>
        <v>0</v>
      </c>
      <c r="J61" s="31" t="e">
        <f t="shared" si="1"/>
        <v>#DIV/0!</v>
      </c>
      <c r="K61" s="31" t="e">
        <f t="shared" si="2"/>
        <v>#DIV/0!</v>
      </c>
    </row>
    <row r="62" spans="1:11" ht="15">
      <c r="A62" s="28">
        <v>50</v>
      </c>
      <c r="B62" s="36"/>
      <c r="C62" s="36"/>
      <c r="D62" s="36"/>
      <c r="E62" s="29"/>
      <c r="F62" s="29"/>
      <c r="G62" s="29"/>
      <c r="H62" s="29"/>
      <c r="I62" s="30">
        <f t="shared" si="6"/>
        <v>0</v>
      </c>
      <c r="J62" s="31" t="e">
        <f t="shared" si="1"/>
        <v>#DIV/0!</v>
      </c>
      <c r="K62" s="31" t="e">
        <f t="shared" si="2"/>
        <v>#DIV/0!</v>
      </c>
    </row>
    <row r="63" spans="1:11" ht="15">
      <c r="A63" s="28">
        <v>51</v>
      </c>
      <c r="B63" s="36"/>
      <c r="C63" s="36"/>
      <c r="D63" s="36"/>
      <c r="E63" s="29"/>
      <c r="F63" s="29"/>
      <c r="G63" s="29"/>
      <c r="H63" s="29"/>
      <c r="I63" s="30">
        <f t="shared" si="6"/>
        <v>0</v>
      </c>
      <c r="J63" s="31" t="e">
        <f t="shared" si="1"/>
        <v>#DIV/0!</v>
      </c>
      <c r="K63" s="31" t="e">
        <f t="shared" si="2"/>
        <v>#DIV/0!</v>
      </c>
    </row>
    <row r="64" spans="1:11" ht="15">
      <c r="A64" s="28">
        <v>52</v>
      </c>
      <c r="B64" s="36"/>
      <c r="C64" s="36"/>
      <c r="D64" s="36"/>
      <c r="E64" s="29"/>
      <c r="F64" s="29"/>
      <c r="G64" s="29"/>
      <c r="H64" s="29"/>
      <c r="I64" s="30">
        <f t="shared" si="6"/>
        <v>0</v>
      </c>
      <c r="J64" s="31" t="e">
        <f t="shared" si="1"/>
        <v>#DIV/0!</v>
      </c>
      <c r="K64" s="31" t="e">
        <f t="shared" si="2"/>
        <v>#DIV/0!</v>
      </c>
    </row>
    <row r="65" spans="1:11" ht="15">
      <c r="A65" s="28">
        <v>53</v>
      </c>
      <c r="B65" s="36"/>
      <c r="C65" s="36"/>
      <c r="D65" s="36"/>
      <c r="E65" s="29"/>
      <c r="F65" s="29"/>
      <c r="G65" s="29"/>
      <c r="H65" s="29"/>
      <c r="I65" s="30">
        <f t="shared" si="6"/>
        <v>0</v>
      </c>
      <c r="J65" s="31" t="e">
        <f t="shared" si="1"/>
        <v>#DIV/0!</v>
      </c>
      <c r="K65" s="31" t="e">
        <f t="shared" si="2"/>
        <v>#DIV/0!</v>
      </c>
    </row>
    <row r="66" spans="1:11" ht="15">
      <c r="A66" s="28">
        <v>54</v>
      </c>
      <c r="B66" s="36"/>
      <c r="C66" s="36"/>
      <c r="D66" s="36"/>
      <c r="E66" s="29"/>
      <c r="F66" s="29"/>
      <c r="G66" s="29"/>
      <c r="H66" s="29"/>
      <c r="I66" s="30">
        <f t="shared" si="6"/>
        <v>0</v>
      </c>
      <c r="J66" s="31" t="e">
        <f t="shared" si="1"/>
        <v>#DIV/0!</v>
      </c>
      <c r="K66" s="31" t="e">
        <f t="shared" si="2"/>
        <v>#DIV/0!</v>
      </c>
    </row>
    <row r="67" spans="1:11" ht="15">
      <c r="A67" s="28">
        <v>55</v>
      </c>
      <c r="B67" s="36"/>
      <c r="C67" s="36"/>
      <c r="D67" s="36"/>
      <c r="E67" s="29"/>
      <c r="F67" s="29"/>
      <c r="G67" s="29"/>
      <c r="H67" s="29"/>
      <c r="I67" s="30">
        <f t="shared" si="6"/>
        <v>0</v>
      </c>
      <c r="J67" s="31" t="e">
        <f t="shared" si="1"/>
        <v>#DIV/0!</v>
      </c>
      <c r="K67" s="31" t="e">
        <f t="shared" si="2"/>
        <v>#DIV/0!</v>
      </c>
    </row>
    <row r="68" spans="1:11" ht="15">
      <c r="A68" s="28">
        <v>56</v>
      </c>
      <c r="B68" s="36"/>
      <c r="C68" s="36"/>
      <c r="D68" s="36"/>
      <c r="E68" s="29"/>
      <c r="F68" s="29"/>
      <c r="G68" s="29"/>
      <c r="H68" s="29"/>
      <c r="I68" s="30">
        <f t="shared" si="6"/>
        <v>0</v>
      </c>
      <c r="J68" s="31" t="e">
        <f t="shared" si="1"/>
        <v>#DIV/0!</v>
      </c>
      <c r="K68" s="31" t="e">
        <f t="shared" si="2"/>
        <v>#DIV/0!</v>
      </c>
    </row>
    <row r="69" spans="1:11" ht="15">
      <c r="A69" s="28">
        <v>57</v>
      </c>
      <c r="B69" s="36"/>
      <c r="C69" s="36"/>
      <c r="D69" s="36"/>
      <c r="E69" s="29"/>
      <c r="F69" s="29"/>
      <c r="G69" s="29"/>
      <c r="H69" s="29"/>
      <c r="I69" s="30">
        <f t="shared" si="6"/>
        <v>0</v>
      </c>
      <c r="J69" s="31" t="e">
        <f t="shared" si="1"/>
        <v>#DIV/0!</v>
      </c>
      <c r="K69" s="31" t="e">
        <f t="shared" si="2"/>
        <v>#DIV/0!</v>
      </c>
    </row>
    <row r="70" spans="1:11" ht="15">
      <c r="A70" s="28">
        <v>58</v>
      </c>
      <c r="B70" s="36"/>
      <c r="C70" s="36"/>
      <c r="D70" s="36"/>
      <c r="E70" s="29"/>
      <c r="F70" s="29"/>
      <c r="G70" s="29"/>
      <c r="H70" s="29"/>
      <c r="I70" s="30">
        <f t="shared" si="6"/>
        <v>0</v>
      </c>
      <c r="J70" s="31" t="e">
        <f t="shared" si="1"/>
        <v>#DIV/0!</v>
      </c>
      <c r="K70" s="31" t="e">
        <f t="shared" si="2"/>
        <v>#DIV/0!</v>
      </c>
    </row>
    <row r="71" spans="1:11" ht="15">
      <c r="A71" s="28">
        <v>59</v>
      </c>
      <c r="B71" s="36"/>
      <c r="C71" s="36"/>
      <c r="D71" s="36"/>
      <c r="E71" s="29"/>
      <c r="F71" s="29"/>
      <c r="G71" s="29"/>
      <c r="H71" s="29"/>
      <c r="I71" s="30">
        <f t="shared" si="6"/>
        <v>0</v>
      </c>
      <c r="J71" s="31" t="e">
        <f t="shared" si="1"/>
        <v>#DIV/0!</v>
      </c>
      <c r="K71" s="31" t="e">
        <f t="shared" si="2"/>
        <v>#DIV/0!</v>
      </c>
    </row>
    <row r="72" spans="1:11" ht="15">
      <c r="A72" s="28">
        <v>60</v>
      </c>
      <c r="B72" s="36"/>
      <c r="C72" s="36"/>
      <c r="D72" s="36"/>
      <c r="E72" s="29"/>
      <c r="F72" s="29"/>
      <c r="G72" s="29"/>
      <c r="H72" s="29"/>
      <c r="I72" s="30">
        <f t="shared" si="6"/>
        <v>0</v>
      </c>
      <c r="J72" s="31" t="e">
        <f t="shared" si="1"/>
        <v>#DIV/0!</v>
      </c>
      <c r="K72" s="31" t="e">
        <f t="shared" si="2"/>
        <v>#DIV/0!</v>
      </c>
    </row>
    <row r="73" spans="1:11" ht="15">
      <c r="A73" s="28">
        <v>61</v>
      </c>
      <c r="B73" s="36"/>
      <c r="C73" s="36"/>
      <c r="D73" s="36"/>
      <c r="E73" s="29"/>
      <c r="F73" s="29"/>
      <c r="G73" s="29"/>
      <c r="H73" s="29"/>
      <c r="I73" s="30">
        <f t="shared" si="6"/>
        <v>0</v>
      </c>
      <c r="J73" s="31" t="e">
        <f t="shared" si="1"/>
        <v>#DIV/0!</v>
      </c>
      <c r="K73" s="31" t="e">
        <f t="shared" si="2"/>
        <v>#DIV/0!</v>
      </c>
    </row>
    <row r="74" spans="1:11">
      <c r="A74" s="34" t="s">
        <v>46</v>
      </c>
      <c r="B74" s="35">
        <f>SUM(B13:B73)</f>
        <v>309</v>
      </c>
      <c r="C74" s="35">
        <f>SUM(C13:C73)</f>
        <v>287.75</v>
      </c>
      <c r="D74" s="35">
        <f>SUM(D13:D73)</f>
        <v>0</v>
      </c>
      <c r="E74" s="35">
        <f t="shared" ref="E74:I74" si="7">SUM(E13:E73)</f>
        <v>0</v>
      </c>
      <c r="F74" s="35">
        <f t="shared" si="7"/>
        <v>0</v>
      </c>
      <c r="G74" s="35">
        <f t="shared" si="7"/>
        <v>0</v>
      </c>
      <c r="H74" s="35">
        <f t="shared" si="7"/>
        <v>0</v>
      </c>
      <c r="I74" s="35">
        <f t="shared" si="7"/>
        <v>596.75</v>
      </c>
      <c r="J74" s="20"/>
    </row>
    <row r="75" spans="1:11">
      <c r="B75" s="13">
        <f>AVERAGE(B13:B28)</f>
        <v>19.3125</v>
      </c>
      <c r="C75" s="13">
        <f>AVERAGE(C13:C28)</f>
        <v>17.984375</v>
      </c>
    </row>
    <row r="83" spans="1:5" ht="15">
      <c r="A83" s="39">
        <v>125.26</v>
      </c>
      <c r="B83" s="39">
        <v>46.39</v>
      </c>
      <c r="C83" s="1">
        <f>B83/A83*100</f>
        <v>37.034967268082383</v>
      </c>
      <c r="D83" s="39"/>
      <c r="E83" s="39"/>
    </row>
    <row r="84" spans="1:5" ht="15">
      <c r="A84" s="39">
        <v>113.99000000000001</v>
      </c>
      <c r="B84" s="39">
        <v>42.57</v>
      </c>
      <c r="C84" s="1">
        <f t="shared" ref="C84:C114" si="8">B84/A84*100</f>
        <v>37.345381173787175</v>
      </c>
      <c r="D84" s="39"/>
      <c r="E84" s="39"/>
    </row>
    <row r="85" spans="1:5" ht="15">
      <c r="A85" s="39">
        <v>85.42</v>
      </c>
      <c r="B85" s="39">
        <v>36.97</v>
      </c>
      <c r="C85" s="1">
        <f t="shared" si="8"/>
        <v>43.280262233668928</v>
      </c>
      <c r="D85" s="39"/>
      <c r="E85" s="39"/>
    </row>
    <row r="86" spans="1:5" ht="15">
      <c r="A86" s="39">
        <v>102.96</v>
      </c>
      <c r="B86" s="39">
        <v>36.86</v>
      </c>
      <c r="C86" s="1">
        <f t="shared" si="8"/>
        <v>35.800310800310804</v>
      </c>
      <c r="D86" s="39"/>
      <c r="E86" s="39"/>
    </row>
    <row r="87" spans="1:5" ht="15">
      <c r="A87" s="39">
        <v>98.96</v>
      </c>
      <c r="B87" s="39">
        <v>20.14</v>
      </c>
      <c r="C87" s="1">
        <f t="shared" si="8"/>
        <v>20.351657235246567</v>
      </c>
      <c r="D87" s="39"/>
      <c r="E87" s="39"/>
    </row>
    <row r="88" spans="1:5" ht="15">
      <c r="A88" s="39">
        <v>131.46</v>
      </c>
      <c r="B88" s="39">
        <v>53.62</v>
      </c>
      <c r="C88" s="1">
        <f t="shared" si="8"/>
        <v>40.788072417465379</v>
      </c>
      <c r="D88" s="39"/>
      <c r="E88" s="39"/>
    </row>
    <row r="89" spans="1:5" ht="15">
      <c r="A89" s="39">
        <v>107.49000000000001</v>
      </c>
      <c r="B89" s="39">
        <v>42.65</v>
      </c>
      <c r="C89" s="1">
        <f t="shared" si="8"/>
        <v>39.678109591589909</v>
      </c>
      <c r="D89" s="39"/>
      <c r="E89" s="39"/>
    </row>
    <row r="90" spans="1:5" ht="15">
      <c r="A90" s="39">
        <v>94.33</v>
      </c>
      <c r="B90" s="39">
        <v>39.58</v>
      </c>
      <c r="C90" s="1">
        <f t="shared" si="8"/>
        <v>41.959079826142265</v>
      </c>
      <c r="D90" s="39"/>
      <c r="E90" s="39"/>
    </row>
    <row r="91" spans="1:5" ht="15">
      <c r="A91" s="39">
        <v>78.680000000000007</v>
      </c>
      <c r="B91" s="39">
        <v>30.66</v>
      </c>
      <c r="C91" s="1">
        <f t="shared" si="8"/>
        <v>38.967971530249109</v>
      </c>
      <c r="D91" s="39"/>
      <c r="E91" s="39"/>
    </row>
    <row r="92" spans="1:5" ht="15">
      <c r="A92" s="39">
        <v>103.72</v>
      </c>
      <c r="B92" s="39">
        <v>37.32</v>
      </c>
      <c r="C92" s="1">
        <f t="shared" si="8"/>
        <v>35.98148862321635</v>
      </c>
      <c r="D92" s="39"/>
      <c r="E92" s="39"/>
    </row>
    <row r="93" spans="1:5" ht="15">
      <c r="A93" s="39">
        <v>117.17999999999999</v>
      </c>
      <c r="B93" s="39">
        <v>46.66</v>
      </c>
      <c r="C93" s="1">
        <f t="shared" si="8"/>
        <v>39.81908175456563</v>
      </c>
      <c r="D93" s="39"/>
      <c r="E93" s="39"/>
    </row>
    <row r="94" spans="1:5" ht="15">
      <c r="A94" s="39">
        <v>105</v>
      </c>
      <c r="B94" s="39">
        <v>35.14</v>
      </c>
      <c r="C94" s="1">
        <f t="shared" si="8"/>
        <v>33.466666666666669</v>
      </c>
      <c r="D94" s="39"/>
      <c r="E94" s="39"/>
    </row>
    <row r="95" spans="1:5" ht="15">
      <c r="A95" s="39">
        <v>117.1</v>
      </c>
      <c r="B95" s="39">
        <v>43.66</v>
      </c>
      <c r="C95" s="1">
        <f t="shared" si="8"/>
        <v>37.284372331340734</v>
      </c>
      <c r="D95" s="39"/>
      <c r="E95" s="39"/>
    </row>
    <row r="96" spans="1:5" ht="15">
      <c r="A96" s="39">
        <v>86.84</v>
      </c>
      <c r="B96" s="39">
        <v>30.18</v>
      </c>
      <c r="C96" s="1">
        <f t="shared" si="8"/>
        <v>34.753569783509903</v>
      </c>
      <c r="D96" s="39"/>
      <c r="E96" s="39"/>
    </row>
    <row r="97" spans="1:5" ht="15">
      <c r="A97" s="39">
        <v>97.49</v>
      </c>
      <c r="B97" s="39">
        <v>39.83</v>
      </c>
      <c r="C97" s="1">
        <f t="shared" si="8"/>
        <v>40.855472356139096</v>
      </c>
      <c r="D97" s="39"/>
      <c r="E97" s="39"/>
    </row>
    <row r="98" spans="1:5" ht="15">
      <c r="A98" s="39">
        <v>126.19</v>
      </c>
      <c r="B98" s="39">
        <v>44.46</v>
      </c>
      <c r="C98" s="1">
        <f t="shared" si="8"/>
        <v>35.232585783342579</v>
      </c>
      <c r="D98" s="39"/>
      <c r="E98" s="39"/>
    </row>
    <row r="99" spans="1:5" ht="15">
      <c r="A99" s="39">
        <v>103.38</v>
      </c>
      <c r="B99" s="39">
        <v>40.869999999999997</v>
      </c>
      <c r="C99" s="1">
        <f t="shared" si="8"/>
        <v>39.533758947572061</v>
      </c>
      <c r="D99" s="39"/>
      <c r="E99" s="39"/>
    </row>
    <row r="100" spans="1:5" ht="15">
      <c r="A100" s="39">
        <v>89.34</v>
      </c>
      <c r="B100" s="39">
        <v>34.5</v>
      </c>
      <c r="C100" s="1">
        <f t="shared" si="8"/>
        <v>38.616521155137676</v>
      </c>
      <c r="D100" s="39"/>
      <c r="E100" s="39"/>
    </row>
    <row r="101" spans="1:5" ht="15">
      <c r="A101" s="39">
        <v>104.86</v>
      </c>
      <c r="B101" s="39">
        <v>41.12</v>
      </c>
      <c r="C101" s="1">
        <f t="shared" si="8"/>
        <v>39.214190349036812</v>
      </c>
      <c r="D101" s="39"/>
      <c r="E101" s="39"/>
    </row>
    <row r="102" spans="1:5" ht="15">
      <c r="A102" s="39">
        <v>84.82</v>
      </c>
      <c r="B102" s="39">
        <v>33.299999999999997</v>
      </c>
      <c r="C102" s="1">
        <f t="shared" si="8"/>
        <v>39.259608582881391</v>
      </c>
      <c r="D102" s="39"/>
      <c r="E102" s="39"/>
    </row>
    <row r="103" spans="1:5" ht="15">
      <c r="A103" s="39">
        <v>101.80999999999999</v>
      </c>
      <c r="B103" s="39">
        <v>29.99</v>
      </c>
      <c r="C103" s="1">
        <f t="shared" si="8"/>
        <v>29.456831352519401</v>
      </c>
      <c r="D103" s="39"/>
      <c r="E103" s="39"/>
    </row>
    <row r="104" spans="1:5" ht="15">
      <c r="A104" s="39">
        <v>122.74</v>
      </c>
      <c r="B104" s="39">
        <v>44.15</v>
      </c>
      <c r="C104" s="1">
        <f t="shared" si="8"/>
        <v>35.970343816196838</v>
      </c>
      <c r="D104" s="39"/>
      <c r="E104" s="39"/>
    </row>
    <row r="105" spans="1:5" ht="15">
      <c r="A105" s="39">
        <v>92.31</v>
      </c>
      <c r="B105" s="39">
        <v>42.23</v>
      </c>
      <c r="C105" s="1">
        <f t="shared" si="8"/>
        <v>45.748022966092513</v>
      </c>
      <c r="D105" s="39"/>
      <c r="E105" s="39"/>
    </row>
    <row r="106" spans="1:5" ht="15">
      <c r="A106" s="39">
        <v>83.88</v>
      </c>
      <c r="B106" s="39">
        <v>38.22</v>
      </c>
      <c r="C106" s="1">
        <f t="shared" si="8"/>
        <v>45.565092989985693</v>
      </c>
      <c r="D106" s="39"/>
      <c r="E106" s="39"/>
    </row>
    <row r="107" spans="1:5" ht="15">
      <c r="A107" s="39">
        <v>87.22</v>
      </c>
      <c r="B107" s="39">
        <v>39.15</v>
      </c>
      <c r="C107" s="1">
        <f t="shared" si="8"/>
        <v>44.886493923412061</v>
      </c>
      <c r="D107" s="39"/>
      <c r="E107" s="39"/>
    </row>
    <row r="108" spans="1:5" ht="15">
      <c r="A108" s="39">
        <v>118.73</v>
      </c>
      <c r="B108" s="39">
        <v>41.2</v>
      </c>
      <c r="C108" s="1">
        <f t="shared" si="8"/>
        <v>34.700581150509564</v>
      </c>
      <c r="D108" s="39"/>
      <c r="E108" s="39"/>
    </row>
    <row r="109" spans="1:5" ht="15">
      <c r="A109" s="39">
        <v>96.72</v>
      </c>
      <c r="B109" s="39">
        <v>46.34</v>
      </c>
      <c r="C109" s="1">
        <f t="shared" si="8"/>
        <v>47.911497105045498</v>
      </c>
      <c r="D109" s="39"/>
      <c r="E109" s="39"/>
    </row>
    <row r="110" spans="1:5" ht="15">
      <c r="A110" s="39">
        <v>98.69</v>
      </c>
      <c r="B110" s="39">
        <v>34.950000000000003</v>
      </c>
      <c r="C110" s="1">
        <f t="shared" si="8"/>
        <v>35.413922383220189</v>
      </c>
      <c r="D110" s="39"/>
      <c r="E110" s="39"/>
    </row>
    <row r="111" spans="1:5" ht="15">
      <c r="A111" s="39">
        <v>103.47</v>
      </c>
      <c r="B111" s="39">
        <v>37.200000000000003</v>
      </c>
      <c r="C111" s="1">
        <f t="shared" si="8"/>
        <v>35.952449985503051</v>
      </c>
      <c r="D111" s="39"/>
      <c r="E111" s="39"/>
    </row>
    <row r="112" spans="1:5" ht="15">
      <c r="A112" s="39">
        <v>70.03</v>
      </c>
      <c r="B112" s="39">
        <v>28.57</v>
      </c>
      <c r="C112" s="1">
        <f t="shared" si="8"/>
        <v>40.796801370841067</v>
      </c>
      <c r="D112" s="39"/>
      <c r="E112" s="39"/>
    </row>
    <row r="113" spans="1:5" ht="15">
      <c r="A113" s="39">
        <v>84.85</v>
      </c>
      <c r="B113" s="39">
        <v>34.89</v>
      </c>
      <c r="C113" s="1">
        <f t="shared" si="8"/>
        <v>41.119622863877439</v>
      </c>
      <c r="D113" s="39"/>
      <c r="E113" s="39"/>
    </row>
    <row r="114" spans="1:5" ht="15">
      <c r="A114" s="39">
        <v>144.16999999999999</v>
      </c>
      <c r="B114" s="39">
        <v>47.96</v>
      </c>
      <c r="C114" s="1">
        <f t="shared" si="8"/>
        <v>33.2662828605119</v>
      </c>
      <c r="D114" s="39"/>
      <c r="E114" s="39"/>
    </row>
  </sheetData>
  <protectedRanges>
    <protectedRange sqref="H13:H73" name="values_3"/>
    <protectedRange sqref="E13:G73" name="values_1_1"/>
  </protectedRanges>
  <mergeCells count="3">
    <mergeCell ref="D8:E8"/>
    <mergeCell ref="D9:E9"/>
    <mergeCell ref="D10:E10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P114"/>
  <sheetViews>
    <sheetView zoomScale="70" zoomScaleNormal="70" workbookViewId="0">
      <selection activeCell="J13" sqref="J13:K28"/>
    </sheetView>
  </sheetViews>
  <sheetFormatPr defaultRowHeight="12.75"/>
  <cols>
    <col min="1" max="1" width="10.7109375" style="1" bestFit="1" customWidth="1"/>
    <col min="2" max="2" width="18.7109375" style="1" bestFit="1" customWidth="1"/>
    <col min="3" max="3" width="14.42578125" style="1" customWidth="1"/>
    <col min="4" max="5" width="11" style="1" customWidth="1"/>
    <col min="6" max="6" width="15" style="1" customWidth="1"/>
    <col min="7" max="7" width="11" style="1" customWidth="1"/>
    <col min="8" max="8" width="12.7109375" style="1" customWidth="1"/>
    <col min="9" max="9" width="12.85546875" style="1" customWidth="1"/>
    <col min="10" max="10" width="15" style="1" bestFit="1" customWidth="1"/>
    <col min="11" max="11" width="12.28515625" style="1" bestFit="1" customWidth="1"/>
    <col min="12" max="14" width="9.140625" style="1"/>
    <col min="15" max="15" width="15.28515625" style="1" customWidth="1"/>
    <col min="16" max="16" width="9.28515625" style="1" bestFit="1" customWidth="1"/>
    <col min="17" max="245" width="9.140625" style="1"/>
    <col min="246" max="246" width="15.42578125" style="1" customWidth="1"/>
    <col min="247" max="247" width="14.42578125" style="1" customWidth="1"/>
    <col min="248" max="249" width="11" style="1" customWidth="1"/>
    <col min="250" max="250" width="15" style="1" customWidth="1"/>
    <col min="251" max="251" width="11" style="1" customWidth="1"/>
    <col min="252" max="252" width="12.7109375" style="1" customWidth="1"/>
    <col min="253" max="253" width="12.85546875" style="1" customWidth="1"/>
    <col min="254" max="254" width="13.42578125" style="1" customWidth="1"/>
    <col min="255" max="258" width="9.140625" style="1"/>
    <col min="259" max="259" width="15.28515625" style="1" customWidth="1"/>
    <col min="260" max="260" width="9.28515625" style="1" bestFit="1" customWidth="1"/>
    <col min="261" max="261" width="9.140625" style="1"/>
    <col min="262" max="262" width="12.7109375" style="1" customWidth="1"/>
    <col min="263" max="501" width="9.140625" style="1"/>
    <col min="502" max="502" width="15.42578125" style="1" customWidth="1"/>
    <col min="503" max="503" width="14.42578125" style="1" customWidth="1"/>
    <col min="504" max="505" width="11" style="1" customWidth="1"/>
    <col min="506" max="506" width="15" style="1" customWidth="1"/>
    <col min="507" max="507" width="11" style="1" customWidth="1"/>
    <col min="508" max="508" width="12.7109375" style="1" customWidth="1"/>
    <col min="509" max="509" width="12.85546875" style="1" customWidth="1"/>
    <col min="510" max="510" width="13.42578125" style="1" customWidth="1"/>
    <col min="511" max="514" width="9.140625" style="1"/>
    <col min="515" max="515" width="15.28515625" style="1" customWidth="1"/>
    <col min="516" max="516" width="9.28515625" style="1" bestFit="1" customWidth="1"/>
    <col min="517" max="517" width="9.140625" style="1"/>
    <col min="518" max="518" width="12.7109375" style="1" customWidth="1"/>
    <col min="519" max="757" width="9.140625" style="1"/>
    <col min="758" max="758" width="15.42578125" style="1" customWidth="1"/>
    <col min="759" max="759" width="14.42578125" style="1" customWidth="1"/>
    <col min="760" max="761" width="11" style="1" customWidth="1"/>
    <col min="762" max="762" width="15" style="1" customWidth="1"/>
    <col min="763" max="763" width="11" style="1" customWidth="1"/>
    <col min="764" max="764" width="12.7109375" style="1" customWidth="1"/>
    <col min="765" max="765" width="12.85546875" style="1" customWidth="1"/>
    <col min="766" max="766" width="13.42578125" style="1" customWidth="1"/>
    <col min="767" max="770" width="9.140625" style="1"/>
    <col min="771" max="771" width="15.28515625" style="1" customWidth="1"/>
    <col min="772" max="772" width="9.28515625" style="1" bestFit="1" customWidth="1"/>
    <col min="773" max="773" width="9.140625" style="1"/>
    <col min="774" max="774" width="12.7109375" style="1" customWidth="1"/>
    <col min="775" max="1013" width="9.140625" style="1"/>
    <col min="1014" max="1014" width="15.42578125" style="1" customWidth="1"/>
    <col min="1015" max="1015" width="14.42578125" style="1" customWidth="1"/>
    <col min="1016" max="1017" width="11" style="1" customWidth="1"/>
    <col min="1018" max="1018" width="15" style="1" customWidth="1"/>
    <col min="1019" max="1019" width="11" style="1" customWidth="1"/>
    <col min="1020" max="1020" width="12.7109375" style="1" customWidth="1"/>
    <col min="1021" max="1021" width="12.85546875" style="1" customWidth="1"/>
    <col min="1022" max="1022" width="13.42578125" style="1" customWidth="1"/>
    <col min="1023" max="1026" width="9.140625" style="1"/>
    <col min="1027" max="1027" width="15.28515625" style="1" customWidth="1"/>
    <col min="1028" max="1028" width="9.28515625" style="1" bestFit="1" customWidth="1"/>
    <col min="1029" max="1029" width="9.140625" style="1"/>
    <col min="1030" max="1030" width="12.7109375" style="1" customWidth="1"/>
    <col min="1031" max="1269" width="9.140625" style="1"/>
    <col min="1270" max="1270" width="15.42578125" style="1" customWidth="1"/>
    <col min="1271" max="1271" width="14.42578125" style="1" customWidth="1"/>
    <col min="1272" max="1273" width="11" style="1" customWidth="1"/>
    <col min="1274" max="1274" width="15" style="1" customWidth="1"/>
    <col min="1275" max="1275" width="11" style="1" customWidth="1"/>
    <col min="1276" max="1276" width="12.7109375" style="1" customWidth="1"/>
    <col min="1277" max="1277" width="12.85546875" style="1" customWidth="1"/>
    <col min="1278" max="1278" width="13.42578125" style="1" customWidth="1"/>
    <col min="1279" max="1282" width="9.140625" style="1"/>
    <col min="1283" max="1283" width="15.28515625" style="1" customWidth="1"/>
    <col min="1284" max="1284" width="9.28515625" style="1" bestFit="1" customWidth="1"/>
    <col min="1285" max="1285" width="9.140625" style="1"/>
    <col min="1286" max="1286" width="12.7109375" style="1" customWidth="1"/>
    <col min="1287" max="1525" width="9.140625" style="1"/>
    <col min="1526" max="1526" width="15.42578125" style="1" customWidth="1"/>
    <col min="1527" max="1527" width="14.42578125" style="1" customWidth="1"/>
    <col min="1528" max="1529" width="11" style="1" customWidth="1"/>
    <col min="1530" max="1530" width="15" style="1" customWidth="1"/>
    <col min="1531" max="1531" width="11" style="1" customWidth="1"/>
    <col min="1532" max="1532" width="12.7109375" style="1" customWidth="1"/>
    <col min="1533" max="1533" width="12.85546875" style="1" customWidth="1"/>
    <col min="1534" max="1534" width="13.42578125" style="1" customWidth="1"/>
    <col min="1535" max="1538" width="9.140625" style="1"/>
    <col min="1539" max="1539" width="15.28515625" style="1" customWidth="1"/>
    <col min="1540" max="1540" width="9.28515625" style="1" bestFit="1" customWidth="1"/>
    <col min="1541" max="1541" width="9.140625" style="1"/>
    <col min="1542" max="1542" width="12.7109375" style="1" customWidth="1"/>
    <col min="1543" max="1781" width="9.140625" style="1"/>
    <col min="1782" max="1782" width="15.42578125" style="1" customWidth="1"/>
    <col min="1783" max="1783" width="14.42578125" style="1" customWidth="1"/>
    <col min="1784" max="1785" width="11" style="1" customWidth="1"/>
    <col min="1786" max="1786" width="15" style="1" customWidth="1"/>
    <col min="1787" max="1787" width="11" style="1" customWidth="1"/>
    <col min="1788" max="1788" width="12.7109375" style="1" customWidth="1"/>
    <col min="1789" max="1789" width="12.85546875" style="1" customWidth="1"/>
    <col min="1790" max="1790" width="13.42578125" style="1" customWidth="1"/>
    <col min="1791" max="1794" width="9.140625" style="1"/>
    <col min="1795" max="1795" width="15.28515625" style="1" customWidth="1"/>
    <col min="1796" max="1796" width="9.28515625" style="1" bestFit="1" customWidth="1"/>
    <col min="1797" max="1797" width="9.140625" style="1"/>
    <col min="1798" max="1798" width="12.7109375" style="1" customWidth="1"/>
    <col min="1799" max="2037" width="9.140625" style="1"/>
    <col min="2038" max="2038" width="15.42578125" style="1" customWidth="1"/>
    <col min="2039" max="2039" width="14.42578125" style="1" customWidth="1"/>
    <col min="2040" max="2041" width="11" style="1" customWidth="1"/>
    <col min="2042" max="2042" width="15" style="1" customWidth="1"/>
    <col min="2043" max="2043" width="11" style="1" customWidth="1"/>
    <col min="2044" max="2044" width="12.7109375" style="1" customWidth="1"/>
    <col min="2045" max="2045" width="12.85546875" style="1" customWidth="1"/>
    <col min="2046" max="2046" width="13.42578125" style="1" customWidth="1"/>
    <col min="2047" max="2050" width="9.140625" style="1"/>
    <col min="2051" max="2051" width="15.28515625" style="1" customWidth="1"/>
    <col min="2052" max="2052" width="9.28515625" style="1" bestFit="1" customWidth="1"/>
    <col min="2053" max="2053" width="9.140625" style="1"/>
    <col min="2054" max="2054" width="12.7109375" style="1" customWidth="1"/>
    <col min="2055" max="2293" width="9.140625" style="1"/>
    <col min="2294" max="2294" width="15.42578125" style="1" customWidth="1"/>
    <col min="2295" max="2295" width="14.42578125" style="1" customWidth="1"/>
    <col min="2296" max="2297" width="11" style="1" customWidth="1"/>
    <col min="2298" max="2298" width="15" style="1" customWidth="1"/>
    <col min="2299" max="2299" width="11" style="1" customWidth="1"/>
    <col min="2300" max="2300" width="12.7109375" style="1" customWidth="1"/>
    <col min="2301" max="2301" width="12.85546875" style="1" customWidth="1"/>
    <col min="2302" max="2302" width="13.42578125" style="1" customWidth="1"/>
    <col min="2303" max="2306" width="9.140625" style="1"/>
    <col min="2307" max="2307" width="15.28515625" style="1" customWidth="1"/>
    <col min="2308" max="2308" width="9.28515625" style="1" bestFit="1" customWidth="1"/>
    <col min="2309" max="2309" width="9.140625" style="1"/>
    <col min="2310" max="2310" width="12.7109375" style="1" customWidth="1"/>
    <col min="2311" max="2549" width="9.140625" style="1"/>
    <col min="2550" max="2550" width="15.42578125" style="1" customWidth="1"/>
    <col min="2551" max="2551" width="14.42578125" style="1" customWidth="1"/>
    <col min="2552" max="2553" width="11" style="1" customWidth="1"/>
    <col min="2554" max="2554" width="15" style="1" customWidth="1"/>
    <col min="2555" max="2555" width="11" style="1" customWidth="1"/>
    <col min="2556" max="2556" width="12.7109375" style="1" customWidth="1"/>
    <col min="2557" max="2557" width="12.85546875" style="1" customWidth="1"/>
    <col min="2558" max="2558" width="13.42578125" style="1" customWidth="1"/>
    <col min="2559" max="2562" width="9.140625" style="1"/>
    <col min="2563" max="2563" width="15.28515625" style="1" customWidth="1"/>
    <col min="2564" max="2564" width="9.28515625" style="1" bestFit="1" customWidth="1"/>
    <col min="2565" max="2565" width="9.140625" style="1"/>
    <col min="2566" max="2566" width="12.7109375" style="1" customWidth="1"/>
    <col min="2567" max="2805" width="9.140625" style="1"/>
    <col min="2806" max="2806" width="15.42578125" style="1" customWidth="1"/>
    <col min="2807" max="2807" width="14.42578125" style="1" customWidth="1"/>
    <col min="2808" max="2809" width="11" style="1" customWidth="1"/>
    <col min="2810" max="2810" width="15" style="1" customWidth="1"/>
    <col min="2811" max="2811" width="11" style="1" customWidth="1"/>
    <col min="2812" max="2812" width="12.7109375" style="1" customWidth="1"/>
    <col min="2813" max="2813" width="12.85546875" style="1" customWidth="1"/>
    <col min="2814" max="2814" width="13.42578125" style="1" customWidth="1"/>
    <col min="2815" max="2818" width="9.140625" style="1"/>
    <col min="2819" max="2819" width="15.28515625" style="1" customWidth="1"/>
    <col min="2820" max="2820" width="9.28515625" style="1" bestFit="1" customWidth="1"/>
    <col min="2821" max="2821" width="9.140625" style="1"/>
    <col min="2822" max="2822" width="12.7109375" style="1" customWidth="1"/>
    <col min="2823" max="3061" width="9.140625" style="1"/>
    <col min="3062" max="3062" width="15.42578125" style="1" customWidth="1"/>
    <col min="3063" max="3063" width="14.42578125" style="1" customWidth="1"/>
    <col min="3064" max="3065" width="11" style="1" customWidth="1"/>
    <col min="3066" max="3066" width="15" style="1" customWidth="1"/>
    <col min="3067" max="3067" width="11" style="1" customWidth="1"/>
    <col min="3068" max="3068" width="12.7109375" style="1" customWidth="1"/>
    <col min="3069" max="3069" width="12.85546875" style="1" customWidth="1"/>
    <col min="3070" max="3070" width="13.42578125" style="1" customWidth="1"/>
    <col min="3071" max="3074" width="9.140625" style="1"/>
    <col min="3075" max="3075" width="15.28515625" style="1" customWidth="1"/>
    <col min="3076" max="3076" width="9.28515625" style="1" bestFit="1" customWidth="1"/>
    <col min="3077" max="3077" width="9.140625" style="1"/>
    <col min="3078" max="3078" width="12.7109375" style="1" customWidth="1"/>
    <col min="3079" max="3317" width="9.140625" style="1"/>
    <col min="3318" max="3318" width="15.42578125" style="1" customWidth="1"/>
    <col min="3319" max="3319" width="14.42578125" style="1" customWidth="1"/>
    <col min="3320" max="3321" width="11" style="1" customWidth="1"/>
    <col min="3322" max="3322" width="15" style="1" customWidth="1"/>
    <col min="3323" max="3323" width="11" style="1" customWidth="1"/>
    <col min="3324" max="3324" width="12.7109375" style="1" customWidth="1"/>
    <col min="3325" max="3325" width="12.85546875" style="1" customWidth="1"/>
    <col min="3326" max="3326" width="13.42578125" style="1" customWidth="1"/>
    <col min="3327" max="3330" width="9.140625" style="1"/>
    <col min="3331" max="3331" width="15.28515625" style="1" customWidth="1"/>
    <col min="3332" max="3332" width="9.28515625" style="1" bestFit="1" customWidth="1"/>
    <col min="3333" max="3333" width="9.140625" style="1"/>
    <col min="3334" max="3334" width="12.7109375" style="1" customWidth="1"/>
    <col min="3335" max="3573" width="9.140625" style="1"/>
    <col min="3574" max="3574" width="15.42578125" style="1" customWidth="1"/>
    <col min="3575" max="3575" width="14.42578125" style="1" customWidth="1"/>
    <col min="3576" max="3577" width="11" style="1" customWidth="1"/>
    <col min="3578" max="3578" width="15" style="1" customWidth="1"/>
    <col min="3579" max="3579" width="11" style="1" customWidth="1"/>
    <col min="3580" max="3580" width="12.7109375" style="1" customWidth="1"/>
    <col min="3581" max="3581" width="12.85546875" style="1" customWidth="1"/>
    <col min="3582" max="3582" width="13.42578125" style="1" customWidth="1"/>
    <col min="3583" max="3586" width="9.140625" style="1"/>
    <col min="3587" max="3587" width="15.28515625" style="1" customWidth="1"/>
    <col min="3588" max="3588" width="9.28515625" style="1" bestFit="1" customWidth="1"/>
    <col min="3589" max="3589" width="9.140625" style="1"/>
    <col min="3590" max="3590" width="12.7109375" style="1" customWidth="1"/>
    <col min="3591" max="3829" width="9.140625" style="1"/>
    <col min="3830" max="3830" width="15.42578125" style="1" customWidth="1"/>
    <col min="3831" max="3831" width="14.42578125" style="1" customWidth="1"/>
    <col min="3832" max="3833" width="11" style="1" customWidth="1"/>
    <col min="3834" max="3834" width="15" style="1" customWidth="1"/>
    <col min="3835" max="3835" width="11" style="1" customWidth="1"/>
    <col min="3836" max="3836" width="12.7109375" style="1" customWidth="1"/>
    <col min="3837" max="3837" width="12.85546875" style="1" customWidth="1"/>
    <col min="3838" max="3838" width="13.42578125" style="1" customWidth="1"/>
    <col min="3839" max="3842" width="9.140625" style="1"/>
    <col min="3843" max="3843" width="15.28515625" style="1" customWidth="1"/>
    <col min="3844" max="3844" width="9.28515625" style="1" bestFit="1" customWidth="1"/>
    <col min="3845" max="3845" width="9.140625" style="1"/>
    <col min="3846" max="3846" width="12.7109375" style="1" customWidth="1"/>
    <col min="3847" max="4085" width="9.140625" style="1"/>
    <col min="4086" max="4086" width="15.42578125" style="1" customWidth="1"/>
    <col min="4087" max="4087" width="14.42578125" style="1" customWidth="1"/>
    <col min="4088" max="4089" width="11" style="1" customWidth="1"/>
    <col min="4090" max="4090" width="15" style="1" customWidth="1"/>
    <col min="4091" max="4091" width="11" style="1" customWidth="1"/>
    <col min="4092" max="4092" width="12.7109375" style="1" customWidth="1"/>
    <col min="4093" max="4093" width="12.85546875" style="1" customWidth="1"/>
    <col min="4094" max="4094" width="13.42578125" style="1" customWidth="1"/>
    <col min="4095" max="4098" width="9.140625" style="1"/>
    <col min="4099" max="4099" width="15.28515625" style="1" customWidth="1"/>
    <col min="4100" max="4100" width="9.28515625" style="1" bestFit="1" customWidth="1"/>
    <col min="4101" max="4101" width="9.140625" style="1"/>
    <col min="4102" max="4102" width="12.7109375" style="1" customWidth="1"/>
    <col min="4103" max="4341" width="9.140625" style="1"/>
    <col min="4342" max="4342" width="15.42578125" style="1" customWidth="1"/>
    <col min="4343" max="4343" width="14.42578125" style="1" customWidth="1"/>
    <col min="4344" max="4345" width="11" style="1" customWidth="1"/>
    <col min="4346" max="4346" width="15" style="1" customWidth="1"/>
    <col min="4347" max="4347" width="11" style="1" customWidth="1"/>
    <col min="4348" max="4348" width="12.7109375" style="1" customWidth="1"/>
    <col min="4349" max="4349" width="12.85546875" style="1" customWidth="1"/>
    <col min="4350" max="4350" width="13.42578125" style="1" customWidth="1"/>
    <col min="4351" max="4354" width="9.140625" style="1"/>
    <col min="4355" max="4355" width="15.28515625" style="1" customWidth="1"/>
    <col min="4356" max="4356" width="9.28515625" style="1" bestFit="1" customWidth="1"/>
    <col min="4357" max="4357" width="9.140625" style="1"/>
    <col min="4358" max="4358" width="12.7109375" style="1" customWidth="1"/>
    <col min="4359" max="4597" width="9.140625" style="1"/>
    <col min="4598" max="4598" width="15.42578125" style="1" customWidth="1"/>
    <col min="4599" max="4599" width="14.42578125" style="1" customWidth="1"/>
    <col min="4600" max="4601" width="11" style="1" customWidth="1"/>
    <col min="4602" max="4602" width="15" style="1" customWidth="1"/>
    <col min="4603" max="4603" width="11" style="1" customWidth="1"/>
    <col min="4604" max="4604" width="12.7109375" style="1" customWidth="1"/>
    <col min="4605" max="4605" width="12.85546875" style="1" customWidth="1"/>
    <col min="4606" max="4606" width="13.42578125" style="1" customWidth="1"/>
    <col min="4607" max="4610" width="9.140625" style="1"/>
    <col min="4611" max="4611" width="15.28515625" style="1" customWidth="1"/>
    <col min="4612" max="4612" width="9.28515625" style="1" bestFit="1" customWidth="1"/>
    <col min="4613" max="4613" width="9.140625" style="1"/>
    <col min="4614" max="4614" width="12.7109375" style="1" customWidth="1"/>
    <col min="4615" max="4853" width="9.140625" style="1"/>
    <col min="4854" max="4854" width="15.42578125" style="1" customWidth="1"/>
    <col min="4855" max="4855" width="14.42578125" style="1" customWidth="1"/>
    <col min="4856" max="4857" width="11" style="1" customWidth="1"/>
    <col min="4858" max="4858" width="15" style="1" customWidth="1"/>
    <col min="4859" max="4859" width="11" style="1" customWidth="1"/>
    <col min="4860" max="4860" width="12.7109375" style="1" customWidth="1"/>
    <col min="4861" max="4861" width="12.85546875" style="1" customWidth="1"/>
    <col min="4862" max="4862" width="13.42578125" style="1" customWidth="1"/>
    <col min="4863" max="4866" width="9.140625" style="1"/>
    <col min="4867" max="4867" width="15.28515625" style="1" customWidth="1"/>
    <col min="4868" max="4868" width="9.28515625" style="1" bestFit="1" customWidth="1"/>
    <col min="4869" max="4869" width="9.140625" style="1"/>
    <col min="4870" max="4870" width="12.7109375" style="1" customWidth="1"/>
    <col min="4871" max="5109" width="9.140625" style="1"/>
    <col min="5110" max="5110" width="15.42578125" style="1" customWidth="1"/>
    <col min="5111" max="5111" width="14.42578125" style="1" customWidth="1"/>
    <col min="5112" max="5113" width="11" style="1" customWidth="1"/>
    <col min="5114" max="5114" width="15" style="1" customWidth="1"/>
    <col min="5115" max="5115" width="11" style="1" customWidth="1"/>
    <col min="5116" max="5116" width="12.7109375" style="1" customWidth="1"/>
    <col min="5117" max="5117" width="12.85546875" style="1" customWidth="1"/>
    <col min="5118" max="5118" width="13.42578125" style="1" customWidth="1"/>
    <col min="5119" max="5122" width="9.140625" style="1"/>
    <col min="5123" max="5123" width="15.28515625" style="1" customWidth="1"/>
    <col min="5124" max="5124" width="9.28515625" style="1" bestFit="1" customWidth="1"/>
    <col min="5125" max="5125" width="9.140625" style="1"/>
    <col min="5126" max="5126" width="12.7109375" style="1" customWidth="1"/>
    <col min="5127" max="5365" width="9.140625" style="1"/>
    <col min="5366" max="5366" width="15.42578125" style="1" customWidth="1"/>
    <col min="5367" max="5367" width="14.42578125" style="1" customWidth="1"/>
    <col min="5368" max="5369" width="11" style="1" customWidth="1"/>
    <col min="5370" max="5370" width="15" style="1" customWidth="1"/>
    <col min="5371" max="5371" width="11" style="1" customWidth="1"/>
    <col min="5372" max="5372" width="12.7109375" style="1" customWidth="1"/>
    <col min="5373" max="5373" width="12.85546875" style="1" customWidth="1"/>
    <col min="5374" max="5374" width="13.42578125" style="1" customWidth="1"/>
    <col min="5375" max="5378" width="9.140625" style="1"/>
    <col min="5379" max="5379" width="15.28515625" style="1" customWidth="1"/>
    <col min="5380" max="5380" width="9.28515625" style="1" bestFit="1" customWidth="1"/>
    <col min="5381" max="5381" width="9.140625" style="1"/>
    <col min="5382" max="5382" width="12.7109375" style="1" customWidth="1"/>
    <col min="5383" max="5621" width="9.140625" style="1"/>
    <col min="5622" max="5622" width="15.42578125" style="1" customWidth="1"/>
    <col min="5623" max="5623" width="14.42578125" style="1" customWidth="1"/>
    <col min="5624" max="5625" width="11" style="1" customWidth="1"/>
    <col min="5626" max="5626" width="15" style="1" customWidth="1"/>
    <col min="5627" max="5627" width="11" style="1" customWidth="1"/>
    <col min="5628" max="5628" width="12.7109375" style="1" customWidth="1"/>
    <col min="5629" max="5629" width="12.85546875" style="1" customWidth="1"/>
    <col min="5630" max="5630" width="13.42578125" style="1" customWidth="1"/>
    <col min="5631" max="5634" width="9.140625" style="1"/>
    <col min="5635" max="5635" width="15.28515625" style="1" customWidth="1"/>
    <col min="5636" max="5636" width="9.28515625" style="1" bestFit="1" customWidth="1"/>
    <col min="5637" max="5637" width="9.140625" style="1"/>
    <col min="5638" max="5638" width="12.7109375" style="1" customWidth="1"/>
    <col min="5639" max="5877" width="9.140625" style="1"/>
    <col min="5878" max="5878" width="15.42578125" style="1" customWidth="1"/>
    <col min="5879" max="5879" width="14.42578125" style="1" customWidth="1"/>
    <col min="5880" max="5881" width="11" style="1" customWidth="1"/>
    <col min="5882" max="5882" width="15" style="1" customWidth="1"/>
    <col min="5883" max="5883" width="11" style="1" customWidth="1"/>
    <col min="5884" max="5884" width="12.7109375" style="1" customWidth="1"/>
    <col min="5885" max="5885" width="12.85546875" style="1" customWidth="1"/>
    <col min="5886" max="5886" width="13.42578125" style="1" customWidth="1"/>
    <col min="5887" max="5890" width="9.140625" style="1"/>
    <col min="5891" max="5891" width="15.28515625" style="1" customWidth="1"/>
    <col min="5892" max="5892" width="9.28515625" style="1" bestFit="1" customWidth="1"/>
    <col min="5893" max="5893" width="9.140625" style="1"/>
    <col min="5894" max="5894" width="12.7109375" style="1" customWidth="1"/>
    <col min="5895" max="6133" width="9.140625" style="1"/>
    <col min="6134" max="6134" width="15.42578125" style="1" customWidth="1"/>
    <col min="6135" max="6135" width="14.42578125" style="1" customWidth="1"/>
    <col min="6136" max="6137" width="11" style="1" customWidth="1"/>
    <col min="6138" max="6138" width="15" style="1" customWidth="1"/>
    <col min="6139" max="6139" width="11" style="1" customWidth="1"/>
    <col min="6140" max="6140" width="12.7109375" style="1" customWidth="1"/>
    <col min="6141" max="6141" width="12.85546875" style="1" customWidth="1"/>
    <col min="6142" max="6142" width="13.42578125" style="1" customWidth="1"/>
    <col min="6143" max="6146" width="9.140625" style="1"/>
    <col min="6147" max="6147" width="15.28515625" style="1" customWidth="1"/>
    <col min="6148" max="6148" width="9.28515625" style="1" bestFit="1" customWidth="1"/>
    <col min="6149" max="6149" width="9.140625" style="1"/>
    <col min="6150" max="6150" width="12.7109375" style="1" customWidth="1"/>
    <col min="6151" max="6389" width="9.140625" style="1"/>
    <col min="6390" max="6390" width="15.42578125" style="1" customWidth="1"/>
    <col min="6391" max="6391" width="14.42578125" style="1" customWidth="1"/>
    <col min="6392" max="6393" width="11" style="1" customWidth="1"/>
    <col min="6394" max="6394" width="15" style="1" customWidth="1"/>
    <col min="6395" max="6395" width="11" style="1" customWidth="1"/>
    <col min="6396" max="6396" width="12.7109375" style="1" customWidth="1"/>
    <col min="6397" max="6397" width="12.85546875" style="1" customWidth="1"/>
    <col min="6398" max="6398" width="13.42578125" style="1" customWidth="1"/>
    <col min="6399" max="6402" width="9.140625" style="1"/>
    <col min="6403" max="6403" width="15.28515625" style="1" customWidth="1"/>
    <col min="6404" max="6404" width="9.28515625" style="1" bestFit="1" customWidth="1"/>
    <col min="6405" max="6405" width="9.140625" style="1"/>
    <col min="6406" max="6406" width="12.7109375" style="1" customWidth="1"/>
    <col min="6407" max="6645" width="9.140625" style="1"/>
    <col min="6646" max="6646" width="15.42578125" style="1" customWidth="1"/>
    <col min="6647" max="6647" width="14.42578125" style="1" customWidth="1"/>
    <col min="6648" max="6649" width="11" style="1" customWidth="1"/>
    <col min="6650" max="6650" width="15" style="1" customWidth="1"/>
    <col min="6651" max="6651" width="11" style="1" customWidth="1"/>
    <col min="6652" max="6652" width="12.7109375" style="1" customWidth="1"/>
    <col min="6653" max="6653" width="12.85546875" style="1" customWidth="1"/>
    <col min="6654" max="6654" width="13.42578125" style="1" customWidth="1"/>
    <col min="6655" max="6658" width="9.140625" style="1"/>
    <col min="6659" max="6659" width="15.28515625" style="1" customWidth="1"/>
    <col min="6660" max="6660" width="9.28515625" style="1" bestFit="1" customWidth="1"/>
    <col min="6661" max="6661" width="9.140625" style="1"/>
    <col min="6662" max="6662" width="12.7109375" style="1" customWidth="1"/>
    <col min="6663" max="6901" width="9.140625" style="1"/>
    <col min="6902" max="6902" width="15.42578125" style="1" customWidth="1"/>
    <col min="6903" max="6903" width="14.42578125" style="1" customWidth="1"/>
    <col min="6904" max="6905" width="11" style="1" customWidth="1"/>
    <col min="6906" max="6906" width="15" style="1" customWidth="1"/>
    <col min="6907" max="6907" width="11" style="1" customWidth="1"/>
    <col min="6908" max="6908" width="12.7109375" style="1" customWidth="1"/>
    <col min="6909" max="6909" width="12.85546875" style="1" customWidth="1"/>
    <col min="6910" max="6910" width="13.42578125" style="1" customWidth="1"/>
    <col min="6911" max="6914" width="9.140625" style="1"/>
    <col min="6915" max="6915" width="15.28515625" style="1" customWidth="1"/>
    <col min="6916" max="6916" width="9.28515625" style="1" bestFit="1" customWidth="1"/>
    <col min="6917" max="6917" width="9.140625" style="1"/>
    <col min="6918" max="6918" width="12.7109375" style="1" customWidth="1"/>
    <col min="6919" max="7157" width="9.140625" style="1"/>
    <col min="7158" max="7158" width="15.42578125" style="1" customWidth="1"/>
    <col min="7159" max="7159" width="14.42578125" style="1" customWidth="1"/>
    <col min="7160" max="7161" width="11" style="1" customWidth="1"/>
    <col min="7162" max="7162" width="15" style="1" customWidth="1"/>
    <col min="7163" max="7163" width="11" style="1" customWidth="1"/>
    <col min="7164" max="7164" width="12.7109375" style="1" customWidth="1"/>
    <col min="7165" max="7165" width="12.85546875" style="1" customWidth="1"/>
    <col min="7166" max="7166" width="13.42578125" style="1" customWidth="1"/>
    <col min="7167" max="7170" width="9.140625" style="1"/>
    <col min="7171" max="7171" width="15.28515625" style="1" customWidth="1"/>
    <col min="7172" max="7172" width="9.28515625" style="1" bestFit="1" customWidth="1"/>
    <col min="7173" max="7173" width="9.140625" style="1"/>
    <col min="7174" max="7174" width="12.7109375" style="1" customWidth="1"/>
    <col min="7175" max="7413" width="9.140625" style="1"/>
    <col min="7414" max="7414" width="15.42578125" style="1" customWidth="1"/>
    <col min="7415" max="7415" width="14.42578125" style="1" customWidth="1"/>
    <col min="7416" max="7417" width="11" style="1" customWidth="1"/>
    <col min="7418" max="7418" width="15" style="1" customWidth="1"/>
    <col min="7419" max="7419" width="11" style="1" customWidth="1"/>
    <col min="7420" max="7420" width="12.7109375" style="1" customWidth="1"/>
    <col min="7421" max="7421" width="12.85546875" style="1" customWidth="1"/>
    <col min="7422" max="7422" width="13.42578125" style="1" customWidth="1"/>
    <col min="7423" max="7426" width="9.140625" style="1"/>
    <col min="7427" max="7427" width="15.28515625" style="1" customWidth="1"/>
    <col min="7428" max="7428" width="9.28515625" style="1" bestFit="1" customWidth="1"/>
    <col min="7429" max="7429" width="9.140625" style="1"/>
    <col min="7430" max="7430" width="12.7109375" style="1" customWidth="1"/>
    <col min="7431" max="7669" width="9.140625" style="1"/>
    <col min="7670" max="7670" width="15.42578125" style="1" customWidth="1"/>
    <col min="7671" max="7671" width="14.42578125" style="1" customWidth="1"/>
    <col min="7672" max="7673" width="11" style="1" customWidth="1"/>
    <col min="7674" max="7674" width="15" style="1" customWidth="1"/>
    <col min="7675" max="7675" width="11" style="1" customWidth="1"/>
    <col min="7676" max="7676" width="12.7109375" style="1" customWidth="1"/>
    <col min="7677" max="7677" width="12.85546875" style="1" customWidth="1"/>
    <col min="7678" max="7678" width="13.42578125" style="1" customWidth="1"/>
    <col min="7679" max="7682" width="9.140625" style="1"/>
    <col min="7683" max="7683" width="15.28515625" style="1" customWidth="1"/>
    <col min="7684" max="7684" width="9.28515625" style="1" bestFit="1" customWidth="1"/>
    <col min="7685" max="7685" width="9.140625" style="1"/>
    <col min="7686" max="7686" width="12.7109375" style="1" customWidth="1"/>
    <col min="7687" max="7925" width="9.140625" style="1"/>
    <col min="7926" max="7926" width="15.42578125" style="1" customWidth="1"/>
    <col min="7927" max="7927" width="14.42578125" style="1" customWidth="1"/>
    <col min="7928" max="7929" width="11" style="1" customWidth="1"/>
    <col min="7930" max="7930" width="15" style="1" customWidth="1"/>
    <col min="7931" max="7931" width="11" style="1" customWidth="1"/>
    <col min="7932" max="7932" width="12.7109375" style="1" customWidth="1"/>
    <col min="7933" max="7933" width="12.85546875" style="1" customWidth="1"/>
    <col min="7934" max="7934" width="13.42578125" style="1" customWidth="1"/>
    <col min="7935" max="7938" width="9.140625" style="1"/>
    <col min="7939" max="7939" width="15.28515625" style="1" customWidth="1"/>
    <col min="7940" max="7940" width="9.28515625" style="1" bestFit="1" customWidth="1"/>
    <col min="7941" max="7941" width="9.140625" style="1"/>
    <col min="7942" max="7942" width="12.7109375" style="1" customWidth="1"/>
    <col min="7943" max="8181" width="9.140625" style="1"/>
    <col min="8182" max="8182" width="15.42578125" style="1" customWidth="1"/>
    <col min="8183" max="8183" width="14.42578125" style="1" customWidth="1"/>
    <col min="8184" max="8185" width="11" style="1" customWidth="1"/>
    <col min="8186" max="8186" width="15" style="1" customWidth="1"/>
    <col min="8187" max="8187" width="11" style="1" customWidth="1"/>
    <col min="8188" max="8188" width="12.7109375" style="1" customWidth="1"/>
    <col min="8189" max="8189" width="12.85546875" style="1" customWidth="1"/>
    <col min="8190" max="8190" width="13.42578125" style="1" customWidth="1"/>
    <col min="8191" max="8194" width="9.140625" style="1"/>
    <col min="8195" max="8195" width="15.28515625" style="1" customWidth="1"/>
    <col min="8196" max="8196" width="9.28515625" style="1" bestFit="1" customWidth="1"/>
    <col min="8197" max="8197" width="9.140625" style="1"/>
    <col min="8198" max="8198" width="12.7109375" style="1" customWidth="1"/>
    <col min="8199" max="8437" width="9.140625" style="1"/>
    <col min="8438" max="8438" width="15.42578125" style="1" customWidth="1"/>
    <col min="8439" max="8439" width="14.42578125" style="1" customWidth="1"/>
    <col min="8440" max="8441" width="11" style="1" customWidth="1"/>
    <col min="8442" max="8442" width="15" style="1" customWidth="1"/>
    <col min="8443" max="8443" width="11" style="1" customWidth="1"/>
    <col min="8444" max="8444" width="12.7109375" style="1" customWidth="1"/>
    <col min="8445" max="8445" width="12.85546875" style="1" customWidth="1"/>
    <col min="8446" max="8446" width="13.42578125" style="1" customWidth="1"/>
    <col min="8447" max="8450" width="9.140625" style="1"/>
    <col min="8451" max="8451" width="15.28515625" style="1" customWidth="1"/>
    <col min="8452" max="8452" width="9.28515625" style="1" bestFit="1" customWidth="1"/>
    <col min="8453" max="8453" width="9.140625" style="1"/>
    <col min="8454" max="8454" width="12.7109375" style="1" customWidth="1"/>
    <col min="8455" max="8693" width="9.140625" style="1"/>
    <col min="8694" max="8694" width="15.42578125" style="1" customWidth="1"/>
    <col min="8695" max="8695" width="14.42578125" style="1" customWidth="1"/>
    <col min="8696" max="8697" width="11" style="1" customWidth="1"/>
    <col min="8698" max="8698" width="15" style="1" customWidth="1"/>
    <col min="8699" max="8699" width="11" style="1" customWidth="1"/>
    <col min="8700" max="8700" width="12.7109375" style="1" customWidth="1"/>
    <col min="8701" max="8701" width="12.85546875" style="1" customWidth="1"/>
    <col min="8702" max="8702" width="13.42578125" style="1" customWidth="1"/>
    <col min="8703" max="8706" width="9.140625" style="1"/>
    <col min="8707" max="8707" width="15.28515625" style="1" customWidth="1"/>
    <col min="8708" max="8708" width="9.28515625" style="1" bestFit="1" customWidth="1"/>
    <col min="8709" max="8709" width="9.140625" style="1"/>
    <col min="8710" max="8710" width="12.7109375" style="1" customWidth="1"/>
    <col min="8711" max="8949" width="9.140625" style="1"/>
    <col min="8950" max="8950" width="15.42578125" style="1" customWidth="1"/>
    <col min="8951" max="8951" width="14.42578125" style="1" customWidth="1"/>
    <col min="8952" max="8953" width="11" style="1" customWidth="1"/>
    <col min="8954" max="8954" width="15" style="1" customWidth="1"/>
    <col min="8955" max="8955" width="11" style="1" customWidth="1"/>
    <col min="8956" max="8956" width="12.7109375" style="1" customWidth="1"/>
    <col min="8957" max="8957" width="12.85546875" style="1" customWidth="1"/>
    <col min="8958" max="8958" width="13.42578125" style="1" customWidth="1"/>
    <col min="8959" max="8962" width="9.140625" style="1"/>
    <col min="8963" max="8963" width="15.28515625" style="1" customWidth="1"/>
    <col min="8964" max="8964" width="9.28515625" style="1" bestFit="1" customWidth="1"/>
    <col min="8965" max="8965" width="9.140625" style="1"/>
    <col min="8966" max="8966" width="12.7109375" style="1" customWidth="1"/>
    <col min="8967" max="9205" width="9.140625" style="1"/>
    <col min="9206" max="9206" width="15.42578125" style="1" customWidth="1"/>
    <col min="9207" max="9207" width="14.42578125" style="1" customWidth="1"/>
    <col min="9208" max="9209" width="11" style="1" customWidth="1"/>
    <col min="9210" max="9210" width="15" style="1" customWidth="1"/>
    <col min="9211" max="9211" width="11" style="1" customWidth="1"/>
    <col min="9212" max="9212" width="12.7109375" style="1" customWidth="1"/>
    <col min="9213" max="9213" width="12.85546875" style="1" customWidth="1"/>
    <col min="9214" max="9214" width="13.42578125" style="1" customWidth="1"/>
    <col min="9215" max="9218" width="9.140625" style="1"/>
    <col min="9219" max="9219" width="15.28515625" style="1" customWidth="1"/>
    <col min="9220" max="9220" width="9.28515625" style="1" bestFit="1" customWidth="1"/>
    <col min="9221" max="9221" width="9.140625" style="1"/>
    <col min="9222" max="9222" width="12.7109375" style="1" customWidth="1"/>
    <col min="9223" max="9461" width="9.140625" style="1"/>
    <col min="9462" max="9462" width="15.42578125" style="1" customWidth="1"/>
    <col min="9463" max="9463" width="14.42578125" style="1" customWidth="1"/>
    <col min="9464" max="9465" width="11" style="1" customWidth="1"/>
    <col min="9466" max="9466" width="15" style="1" customWidth="1"/>
    <col min="9467" max="9467" width="11" style="1" customWidth="1"/>
    <col min="9468" max="9468" width="12.7109375" style="1" customWidth="1"/>
    <col min="9469" max="9469" width="12.85546875" style="1" customWidth="1"/>
    <col min="9470" max="9470" width="13.42578125" style="1" customWidth="1"/>
    <col min="9471" max="9474" width="9.140625" style="1"/>
    <col min="9475" max="9475" width="15.28515625" style="1" customWidth="1"/>
    <col min="9476" max="9476" width="9.28515625" style="1" bestFit="1" customWidth="1"/>
    <col min="9477" max="9477" width="9.140625" style="1"/>
    <col min="9478" max="9478" width="12.7109375" style="1" customWidth="1"/>
    <col min="9479" max="9717" width="9.140625" style="1"/>
    <col min="9718" max="9718" width="15.42578125" style="1" customWidth="1"/>
    <col min="9719" max="9719" width="14.42578125" style="1" customWidth="1"/>
    <col min="9720" max="9721" width="11" style="1" customWidth="1"/>
    <col min="9722" max="9722" width="15" style="1" customWidth="1"/>
    <col min="9723" max="9723" width="11" style="1" customWidth="1"/>
    <col min="9724" max="9724" width="12.7109375" style="1" customWidth="1"/>
    <col min="9725" max="9725" width="12.85546875" style="1" customWidth="1"/>
    <col min="9726" max="9726" width="13.42578125" style="1" customWidth="1"/>
    <col min="9727" max="9730" width="9.140625" style="1"/>
    <col min="9731" max="9731" width="15.28515625" style="1" customWidth="1"/>
    <col min="9732" max="9732" width="9.28515625" style="1" bestFit="1" customWidth="1"/>
    <col min="9733" max="9733" width="9.140625" style="1"/>
    <col min="9734" max="9734" width="12.7109375" style="1" customWidth="1"/>
    <col min="9735" max="9973" width="9.140625" style="1"/>
    <col min="9974" max="9974" width="15.42578125" style="1" customWidth="1"/>
    <col min="9975" max="9975" width="14.42578125" style="1" customWidth="1"/>
    <col min="9976" max="9977" width="11" style="1" customWidth="1"/>
    <col min="9978" max="9978" width="15" style="1" customWidth="1"/>
    <col min="9979" max="9979" width="11" style="1" customWidth="1"/>
    <col min="9980" max="9980" width="12.7109375" style="1" customWidth="1"/>
    <col min="9981" max="9981" width="12.85546875" style="1" customWidth="1"/>
    <col min="9982" max="9982" width="13.42578125" style="1" customWidth="1"/>
    <col min="9983" max="9986" width="9.140625" style="1"/>
    <col min="9987" max="9987" width="15.28515625" style="1" customWidth="1"/>
    <col min="9988" max="9988" width="9.28515625" style="1" bestFit="1" customWidth="1"/>
    <col min="9989" max="9989" width="9.140625" style="1"/>
    <col min="9990" max="9990" width="12.7109375" style="1" customWidth="1"/>
    <col min="9991" max="10229" width="9.140625" style="1"/>
    <col min="10230" max="10230" width="15.42578125" style="1" customWidth="1"/>
    <col min="10231" max="10231" width="14.42578125" style="1" customWidth="1"/>
    <col min="10232" max="10233" width="11" style="1" customWidth="1"/>
    <col min="10234" max="10234" width="15" style="1" customWidth="1"/>
    <col min="10235" max="10235" width="11" style="1" customWidth="1"/>
    <col min="10236" max="10236" width="12.7109375" style="1" customWidth="1"/>
    <col min="10237" max="10237" width="12.85546875" style="1" customWidth="1"/>
    <col min="10238" max="10238" width="13.42578125" style="1" customWidth="1"/>
    <col min="10239" max="10242" width="9.140625" style="1"/>
    <col min="10243" max="10243" width="15.28515625" style="1" customWidth="1"/>
    <col min="10244" max="10244" width="9.28515625" style="1" bestFit="1" customWidth="1"/>
    <col min="10245" max="10245" width="9.140625" style="1"/>
    <col min="10246" max="10246" width="12.7109375" style="1" customWidth="1"/>
    <col min="10247" max="10485" width="9.140625" style="1"/>
    <col min="10486" max="10486" width="15.42578125" style="1" customWidth="1"/>
    <col min="10487" max="10487" width="14.42578125" style="1" customWidth="1"/>
    <col min="10488" max="10489" width="11" style="1" customWidth="1"/>
    <col min="10490" max="10490" width="15" style="1" customWidth="1"/>
    <col min="10491" max="10491" width="11" style="1" customWidth="1"/>
    <col min="10492" max="10492" width="12.7109375" style="1" customWidth="1"/>
    <col min="10493" max="10493" width="12.85546875" style="1" customWidth="1"/>
    <col min="10494" max="10494" width="13.42578125" style="1" customWidth="1"/>
    <col min="10495" max="10498" width="9.140625" style="1"/>
    <col min="10499" max="10499" width="15.28515625" style="1" customWidth="1"/>
    <col min="10500" max="10500" width="9.28515625" style="1" bestFit="1" customWidth="1"/>
    <col min="10501" max="10501" width="9.140625" style="1"/>
    <col min="10502" max="10502" width="12.7109375" style="1" customWidth="1"/>
    <col min="10503" max="10741" width="9.140625" style="1"/>
    <col min="10742" max="10742" width="15.42578125" style="1" customWidth="1"/>
    <col min="10743" max="10743" width="14.42578125" style="1" customWidth="1"/>
    <col min="10744" max="10745" width="11" style="1" customWidth="1"/>
    <col min="10746" max="10746" width="15" style="1" customWidth="1"/>
    <col min="10747" max="10747" width="11" style="1" customWidth="1"/>
    <col min="10748" max="10748" width="12.7109375" style="1" customWidth="1"/>
    <col min="10749" max="10749" width="12.85546875" style="1" customWidth="1"/>
    <col min="10750" max="10750" width="13.42578125" style="1" customWidth="1"/>
    <col min="10751" max="10754" width="9.140625" style="1"/>
    <col min="10755" max="10755" width="15.28515625" style="1" customWidth="1"/>
    <col min="10756" max="10756" width="9.28515625" style="1" bestFit="1" customWidth="1"/>
    <col min="10757" max="10757" width="9.140625" style="1"/>
    <col min="10758" max="10758" width="12.7109375" style="1" customWidth="1"/>
    <col min="10759" max="10997" width="9.140625" style="1"/>
    <col min="10998" max="10998" width="15.42578125" style="1" customWidth="1"/>
    <col min="10999" max="10999" width="14.42578125" style="1" customWidth="1"/>
    <col min="11000" max="11001" width="11" style="1" customWidth="1"/>
    <col min="11002" max="11002" width="15" style="1" customWidth="1"/>
    <col min="11003" max="11003" width="11" style="1" customWidth="1"/>
    <col min="11004" max="11004" width="12.7109375" style="1" customWidth="1"/>
    <col min="11005" max="11005" width="12.85546875" style="1" customWidth="1"/>
    <col min="11006" max="11006" width="13.42578125" style="1" customWidth="1"/>
    <col min="11007" max="11010" width="9.140625" style="1"/>
    <col min="11011" max="11011" width="15.28515625" style="1" customWidth="1"/>
    <col min="11012" max="11012" width="9.28515625" style="1" bestFit="1" customWidth="1"/>
    <col min="11013" max="11013" width="9.140625" style="1"/>
    <col min="11014" max="11014" width="12.7109375" style="1" customWidth="1"/>
    <col min="11015" max="11253" width="9.140625" style="1"/>
    <col min="11254" max="11254" width="15.42578125" style="1" customWidth="1"/>
    <col min="11255" max="11255" width="14.42578125" style="1" customWidth="1"/>
    <col min="11256" max="11257" width="11" style="1" customWidth="1"/>
    <col min="11258" max="11258" width="15" style="1" customWidth="1"/>
    <col min="11259" max="11259" width="11" style="1" customWidth="1"/>
    <col min="11260" max="11260" width="12.7109375" style="1" customWidth="1"/>
    <col min="11261" max="11261" width="12.85546875" style="1" customWidth="1"/>
    <col min="11262" max="11262" width="13.42578125" style="1" customWidth="1"/>
    <col min="11263" max="11266" width="9.140625" style="1"/>
    <col min="11267" max="11267" width="15.28515625" style="1" customWidth="1"/>
    <col min="11268" max="11268" width="9.28515625" style="1" bestFit="1" customWidth="1"/>
    <col min="11269" max="11269" width="9.140625" style="1"/>
    <col min="11270" max="11270" width="12.7109375" style="1" customWidth="1"/>
    <col min="11271" max="11509" width="9.140625" style="1"/>
    <col min="11510" max="11510" width="15.42578125" style="1" customWidth="1"/>
    <col min="11511" max="11511" width="14.42578125" style="1" customWidth="1"/>
    <col min="11512" max="11513" width="11" style="1" customWidth="1"/>
    <col min="11514" max="11514" width="15" style="1" customWidth="1"/>
    <col min="11515" max="11515" width="11" style="1" customWidth="1"/>
    <col min="11516" max="11516" width="12.7109375" style="1" customWidth="1"/>
    <col min="11517" max="11517" width="12.85546875" style="1" customWidth="1"/>
    <col min="11518" max="11518" width="13.42578125" style="1" customWidth="1"/>
    <col min="11519" max="11522" width="9.140625" style="1"/>
    <col min="11523" max="11523" width="15.28515625" style="1" customWidth="1"/>
    <col min="11524" max="11524" width="9.28515625" style="1" bestFit="1" customWidth="1"/>
    <col min="11525" max="11525" width="9.140625" style="1"/>
    <col min="11526" max="11526" width="12.7109375" style="1" customWidth="1"/>
    <col min="11527" max="11765" width="9.140625" style="1"/>
    <col min="11766" max="11766" width="15.42578125" style="1" customWidth="1"/>
    <col min="11767" max="11767" width="14.42578125" style="1" customWidth="1"/>
    <col min="11768" max="11769" width="11" style="1" customWidth="1"/>
    <col min="11770" max="11770" width="15" style="1" customWidth="1"/>
    <col min="11771" max="11771" width="11" style="1" customWidth="1"/>
    <col min="11772" max="11772" width="12.7109375" style="1" customWidth="1"/>
    <col min="11773" max="11773" width="12.85546875" style="1" customWidth="1"/>
    <col min="11774" max="11774" width="13.42578125" style="1" customWidth="1"/>
    <col min="11775" max="11778" width="9.140625" style="1"/>
    <col min="11779" max="11779" width="15.28515625" style="1" customWidth="1"/>
    <col min="11780" max="11780" width="9.28515625" style="1" bestFit="1" customWidth="1"/>
    <col min="11781" max="11781" width="9.140625" style="1"/>
    <col min="11782" max="11782" width="12.7109375" style="1" customWidth="1"/>
    <col min="11783" max="12021" width="9.140625" style="1"/>
    <col min="12022" max="12022" width="15.42578125" style="1" customWidth="1"/>
    <col min="12023" max="12023" width="14.42578125" style="1" customWidth="1"/>
    <col min="12024" max="12025" width="11" style="1" customWidth="1"/>
    <col min="12026" max="12026" width="15" style="1" customWidth="1"/>
    <col min="12027" max="12027" width="11" style="1" customWidth="1"/>
    <col min="12028" max="12028" width="12.7109375" style="1" customWidth="1"/>
    <col min="12029" max="12029" width="12.85546875" style="1" customWidth="1"/>
    <col min="12030" max="12030" width="13.42578125" style="1" customWidth="1"/>
    <col min="12031" max="12034" width="9.140625" style="1"/>
    <col min="12035" max="12035" width="15.28515625" style="1" customWidth="1"/>
    <col min="12036" max="12036" width="9.28515625" style="1" bestFit="1" customWidth="1"/>
    <col min="12037" max="12037" width="9.140625" style="1"/>
    <col min="12038" max="12038" width="12.7109375" style="1" customWidth="1"/>
    <col min="12039" max="12277" width="9.140625" style="1"/>
    <col min="12278" max="12278" width="15.42578125" style="1" customWidth="1"/>
    <col min="12279" max="12279" width="14.42578125" style="1" customWidth="1"/>
    <col min="12280" max="12281" width="11" style="1" customWidth="1"/>
    <col min="12282" max="12282" width="15" style="1" customWidth="1"/>
    <col min="12283" max="12283" width="11" style="1" customWidth="1"/>
    <col min="12284" max="12284" width="12.7109375" style="1" customWidth="1"/>
    <col min="12285" max="12285" width="12.85546875" style="1" customWidth="1"/>
    <col min="12286" max="12286" width="13.42578125" style="1" customWidth="1"/>
    <col min="12287" max="12290" width="9.140625" style="1"/>
    <col min="12291" max="12291" width="15.28515625" style="1" customWidth="1"/>
    <col min="12292" max="12292" width="9.28515625" style="1" bestFit="1" customWidth="1"/>
    <col min="12293" max="12293" width="9.140625" style="1"/>
    <col min="12294" max="12294" width="12.7109375" style="1" customWidth="1"/>
    <col min="12295" max="12533" width="9.140625" style="1"/>
    <col min="12534" max="12534" width="15.42578125" style="1" customWidth="1"/>
    <col min="12535" max="12535" width="14.42578125" style="1" customWidth="1"/>
    <col min="12536" max="12537" width="11" style="1" customWidth="1"/>
    <col min="12538" max="12538" width="15" style="1" customWidth="1"/>
    <col min="12539" max="12539" width="11" style="1" customWidth="1"/>
    <col min="12540" max="12540" width="12.7109375" style="1" customWidth="1"/>
    <col min="12541" max="12541" width="12.85546875" style="1" customWidth="1"/>
    <col min="12542" max="12542" width="13.42578125" style="1" customWidth="1"/>
    <col min="12543" max="12546" width="9.140625" style="1"/>
    <col min="12547" max="12547" width="15.28515625" style="1" customWidth="1"/>
    <col min="12548" max="12548" width="9.28515625" style="1" bestFit="1" customWidth="1"/>
    <col min="12549" max="12549" width="9.140625" style="1"/>
    <col min="12550" max="12550" width="12.7109375" style="1" customWidth="1"/>
    <col min="12551" max="12789" width="9.140625" style="1"/>
    <col min="12790" max="12790" width="15.42578125" style="1" customWidth="1"/>
    <col min="12791" max="12791" width="14.42578125" style="1" customWidth="1"/>
    <col min="12792" max="12793" width="11" style="1" customWidth="1"/>
    <col min="12794" max="12794" width="15" style="1" customWidth="1"/>
    <col min="12795" max="12795" width="11" style="1" customWidth="1"/>
    <col min="12796" max="12796" width="12.7109375" style="1" customWidth="1"/>
    <col min="12797" max="12797" width="12.85546875" style="1" customWidth="1"/>
    <col min="12798" max="12798" width="13.42578125" style="1" customWidth="1"/>
    <col min="12799" max="12802" width="9.140625" style="1"/>
    <col min="12803" max="12803" width="15.28515625" style="1" customWidth="1"/>
    <col min="12804" max="12804" width="9.28515625" style="1" bestFit="1" customWidth="1"/>
    <col min="12805" max="12805" width="9.140625" style="1"/>
    <col min="12806" max="12806" width="12.7109375" style="1" customWidth="1"/>
    <col min="12807" max="13045" width="9.140625" style="1"/>
    <col min="13046" max="13046" width="15.42578125" style="1" customWidth="1"/>
    <col min="13047" max="13047" width="14.42578125" style="1" customWidth="1"/>
    <col min="13048" max="13049" width="11" style="1" customWidth="1"/>
    <col min="13050" max="13050" width="15" style="1" customWidth="1"/>
    <col min="13051" max="13051" width="11" style="1" customWidth="1"/>
    <col min="13052" max="13052" width="12.7109375" style="1" customWidth="1"/>
    <col min="13053" max="13053" width="12.85546875" style="1" customWidth="1"/>
    <col min="13054" max="13054" width="13.42578125" style="1" customWidth="1"/>
    <col min="13055" max="13058" width="9.140625" style="1"/>
    <col min="13059" max="13059" width="15.28515625" style="1" customWidth="1"/>
    <col min="13060" max="13060" width="9.28515625" style="1" bestFit="1" customWidth="1"/>
    <col min="13061" max="13061" width="9.140625" style="1"/>
    <col min="13062" max="13062" width="12.7109375" style="1" customWidth="1"/>
    <col min="13063" max="13301" width="9.140625" style="1"/>
    <col min="13302" max="13302" width="15.42578125" style="1" customWidth="1"/>
    <col min="13303" max="13303" width="14.42578125" style="1" customWidth="1"/>
    <col min="13304" max="13305" width="11" style="1" customWidth="1"/>
    <col min="13306" max="13306" width="15" style="1" customWidth="1"/>
    <col min="13307" max="13307" width="11" style="1" customWidth="1"/>
    <col min="13308" max="13308" width="12.7109375" style="1" customWidth="1"/>
    <col min="13309" max="13309" width="12.85546875" style="1" customWidth="1"/>
    <col min="13310" max="13310" width="13.42578125" style="1" customWidth="1"/>
    <col min="13311" max="13314" width="9.140625" style="1"/>
    <col min="13315" max="13315" width="15.28515625" style="1" customWidth="1"/>
    <col min="13316" max="13316" width="9.28515625" style="1" bestFit="1" customWidth="1"/>
    <col min="13317" max="13317" width="9.140625" style="1"/>
    <col min="13318" max="13318" width="12.7109375" style="1" customWidth="1"/>
    <col min="13319" max="13557" width="9.140625" style="1"/>
    <col min="13558" max="13558" width="15.42578125" style="1" customWidth="1"/>
    <col min="13559" max="13559" width="14.42578125" style="1" customWidth="1"/>
    <col min="13560" max="13561" width="11" style="1" customWidth="1"/>
    <col min="13562" max="13562" width="15" style="1" customWidth="1"/>
    <col min="13563" max="13563" width="11" style="1" customWidth="1"/>
    <col min="13564" max="13564" width="12.7109375" style="1" customWidth="1"/>
    <col min="13565" max="13565" width="12.85546875" style="1" customWidth="1"/>
    <col min="13566" max="13566" width="13.42578125" style="1" customWidth="1"/>
    <col min="13567" max="13570" width="9.140625" style="1"/>
    <col min="13571" max="13571" width="15.28515625" style="1" customWidth="1"/>
    <col min="13572" max="13572" width="9.28515625" style="1" bestFit="1" customWidth="1"/>
    <col min="13573" max="13573" width="9.140625" style="1"/>
    <col min="13574" max="13574" width="12.7109375" style="1" customWidth="1"/>
    <col min="13575" max="13813" width="9.140625" style="1"/>
    <col min="13814" max="13814" width="15.42578125" style="1" customWidth="1"/>
    <col min="13815" max="13815" width="14.42578125" style="1" customWidth="1"/>
    <col min="13816" max="13817" width="11" style="1" customWidth="1"/>
    <col min="13818" max="13818" width="15" style="1" customWidth="1"/>
    <col min="13819" max="13819" width="11" style="1" customWidth="1"/>
    <col min="13820" max="13820" width="12.7109375" style="1" customWidth="1"/>
    <col min="13821" max="13821" width="12.85546875" style="1" customWidth="1"/>
    <col min="13822" max="13822" width="13.42578125" style="1" customWidth="1"/>
    <col min="13823" max="13826" width="9.140625" style="1"/>
    <col min="13827" max="13827" width="15.28515625" style="1" customWidth="1"/>
    <col min="13828" max="13828" width="9.28515625" style="1" bestFit="1" customWidth="1"/>
    <col min="13829" max="13829" width="9.140625" style="1"/>
    <col min="13830" max="13830" width="12.7109375" style="1" customWidth="1"/>
    <col min="13831" max="14069" width="9.140625" style="1"/>
    <col min="14070" max="14070" width="15.42578125" style="1" customWidth="1"/>
    <col min="14071" max="14071" width="14.42578125" style="1" customWidth="1"/>
    <col min="14072" max="14073" width="11" style="1" customWidth="1"/>
    <col min="14074" max="14074" width="15" style="1" customWidth="1"/>
    <col min="14075" max="14075" width="11" style="1" customWidth="1"/>
    <col min="14076" max="14076" width="12.7109375" style="1" customWidth="1"/>
    <col min="14077" max="14077" width="12.85546875" style="1" customWidth="1"/>
    <col min="14078" max="14078" width="13.42578125" style="1" customWidth="1"/>
    <col min="14079" max="14082" width="9.140625" style="1"/>
    <col min="14083" max="14083" width="15.28515625" style="1" customWidth="1"/>
    <col min="14084" max="14084" width="9.28515625" style="1" bestFit="1" customWidth="1"/>
    <col min="14085" max="14085" width="9.140625" style="1"/>
    <col min="14086" max="14086" width="12.7109375" style="1" customWidth="1"/>
    <col min="14087" max="14325" width="9.140625" style="1"/>
    <col min="14326" max="14326" width="15.42578125" style="1" customWidth="1"/>
    <col min="14327" max="14327" width="14.42578125" style="1" customWidth="1"/>
    <col min="14328" max="14329" width="11" style="1" customWidth="1"/>
    <col min="14330" max="14330" width="15" style="1" customWidth="1"/>
    <col min="14331" max="14331" width="11" style="1" customWidth="1"/>
    <col min="14332" max="14332" width="12.7109375" style="1" customWidth="1"/>
    <col min="14333" max="14333" width="12.85546875" style="1" customWidth="1"/>
    <col min="14334" max="14334" width="13.42578125" style="1" customWidth="1"/>
    <col min="14335" max="14338" width="9.140625" style="1"/>
    <col min="14339" max="14339" width="15.28515625" style="1" customWidth="1"/>
    <col min="14340" max="14340" width="9.28515625" style="1" bestFit="1" customWidth="1"/>
    <col min="14341" max="14341" width="9.140625" style="1"/>
    <col min="14342" max="14342" width="12.7109375" style="1" customWidth="1"/>
    <col min="14343" max="14581" width="9.140625" style="1"/>
    <col min="14582" max="14582" width="15.42578125" style="1" customWidth="1"/>
    <col min="14583" max="14583" width="14.42578125" style="1" customWidth="1"/>
    <col min="14584" max="14585" width="11" style="1" customWidth="1"/>
    <col min="14586" max="14586" width="15" style="1" customWidth="1"/>
    <col min="14587" max="14587" width="11" style="1" customWidth="1"/>
    <col min="14588" max="14588" width="12.7109375" style="1" customWidth="1"/>
    <col min="14589" max="14589" width="12.85546875" style="1" customWidth="1"/>
    <col min="14590" max="14590" width="13.42578125" style="1" customWidth="1"/>
    <col min="14591" max="14594" width="9.140625" style="1"/>
    <col min="14595" max="14595" width="15.28515625" style="1" customWidth="1"/>
    <col min="14596" max="14596" width="9.28515625" style="1" bestFit="1" customWidth="1"/>
    <col min="14597" max="14597" width="9.140625" style="1"/>
    <col min="14598" max="14598" width="12.7109375" style="1" customWidth="1"/>
    <col min="14599" max="14837" width="9.140625" style="1"/>
    <col min="14838" max="14838" width="15.42578125" style="1" customWidth="1"/>
    <col min="14839" max="14839" width="14.42578125" style="1" customWidth="1"/>
    <col min="14840" max="14841" width="11" style="1" customWidth="1"/>
    <col min="14842" max="14842" width="15" style="1" customWidth="1"/>
    <col min="14843" max="14843" width="11" style="1" customWidth="1"/>
    <col min="14844" max="14844" width="12.7109375" style="1" customWidth="1"/>
    <col min="14845" max="14845" width="12.85546875" style="1" customWidth="1"/>
    <col min="14846" max="14846" width="13.42578125" style="1" customWidth="1"/>
    <col min="14847" max="14850" width="9.140625" style="1"/>
    <col min="14851" max="14851" width="15.28515625" style="1" customWidth="1"/>
    <col min="14852" max="14852" width="9.28515625" style="1" bestFit="1" customWidth="1"/>
    <col min="14853" max="14853" width="9.140625" style="1"/>
    <col min="14854" max="14854" width="12.7109375" style="1" customWidth="1"/>
    <col min="14855" max="15093" width="9.140625" style="1"/>
    <col min="15094" max="15094" width="15.42578125" style="1" customWidth="1"/>
    <col min="15095" max="15095" width="14.42578125" style="1" customWidth="1"/>
    <col min="15096" max="15097" width="11" style="1" customWidth="1"/>
    <col min="15098" max="15098" width="15" style="1" customWidth="1"/>
    <col min="15099" max="15099" width="11" style="1" customWidth="1"/>
    <col min="15100" max="15100" width="12.7109375" style="1" customWidth="1"/>
    <col min="15101" max="15101" width="12.85546875" style="1" customWidth="1"/>
    <col min="15102" max="15102" width="13.42578125" style="1" customWidth="1"/>
    <col min="15103" max="15106" width="9.140625" style="1"/>
    <col min="15107" max="15107" width="15.28515625" style="1" customWidth="1"/>
    <col min="15108" max="15108" width="9.28515625" style="1" bestFit="1" customWidth="1"/>
    <col min="15109" max="15109" width="9.140625" style="1"/>
    <col min="15110" max="15110" width="12.7109375" style="1" customWidth="1"/>
    <col min="15111" max="15349" width="9.140625" style="1"/>
    <col min="15350" max="15350" width="15.42578125" style="1" customWidth="1"/>
    <col min="15351" max="15351" width="14.42578125" style="1" customWidth="1"/>
    <col min="15352" max="15353" width="11" style="1" customWidth="1"/>
    <col min="15354" max="15354" width="15" style="1" customWidth="1"/>
    <col min="15355" max="15355" width="11" style="1" customWidth="1"/>
    <col min="15356" max="15356" width="12.7109375" style="1" customWidth="1"/>
    <col min="15357" max="15357" width="12.85546875" style="1" customWidth="1"/>
    <col min="15358" max="15358" width="13.42578125" style="1" customWidth="1"/>
    <col min="15359" max="15362" width="9.140625" style="1"/>
    <col min="15363" max="15363" width="15.28515625" style="1" customWidth="1"/>
    <col min="15364" max="15364" width="9.28515625" style="1" bestFit="1" customWidth="1"/>
    <col min="15365" max="15365" width="9.140625" style="1"/>
    <col min="15366" max="15366" width="12.7109375" style="1" customWidth="1"/>
    <col min="15367" max="15605" width="9.140625" style="1"/>
    <col min="15606" max="15606" width="15.42578125" style="1" customWidth="1"/>
    <col min="15607" max="15607" width="14.42578125" style="1" customWidth="1"/>
    <col min="15608" max="15609" width="11" style="1" customWidth="1"/>
    <col min="15610" max="15610" width="15" style="1" customWidth="1"/>
    <col min="15611" max="15611" width="11" style="1" customWidth="1"/>
    <col min="15612" max="15612" width="12.7109375" style="1" customWidth="1"/>
    <col min="15613" max="15613" width="12.85546875" style="1" customWidth="1"/>
    <col min="15614" max="15614" width="13.42578125" style="1" customWidth="1"/>
    <col min="15615" max="15618" width="9.140625" style="1"/>
    <col min="15619" max="15619" width="15.28515625" style="1" customWidth="1"/>
    <col min="15620" max="15620" width="9.28515625" style="1" bestFit="1" customWidth="1"/>
    <col min="15621" max="15621" width="9.140625" style="1"/>
    <col min="15622" max="15622" width="12.7109375" style="1" customWidth="1"/>
    <col min="15623" max="15861" width="9.140625" style="1"/>
    <col min="15862" max="15862" width="15.42578125" style="1" customWidth="1"/>
    <col min="15863" max="15863" width="14.42578125" style="1" customWidth="1"/>
    <col min="15864" max="15865" width="11" style="1" customWidth="1"/>
    <col min="15866" max="15866" width="15" style="1" customWidth="1"/>
    <col min="15867" max="15867" width="11" style="1" customWidth="1"/>
    <col min="15868" max="15868" width="12.7109375" style="1" customWidth="1"/>
    <col min="15869" max="15869" width="12.85546875" style="1" customWidth="1"/>
    <col min="15870" max="15870" width="13.42578125" style="1" customWidth="1"/>
    <col min="15871" max="15874" width="9.140625" style="1"/>
    <col min="15875" max="15875" width="15.28515625" style="1" customWidth="1"/>
    <col min="15876" max="15876" width="9.28515625" style="1" bestFit="1" customWidth="1"/>
    <col min="15877" max="15877" width="9.140625" style="1"/>
    <col min="15878" max="15878" width="12.7109375" style="1" customWidth="1"/>
    <col min="15879" max="16117" width="9.140625" style="1"/>
    <col min="16118" max="16118" width="15.42578125" style="1" customWidth="1"/>
    <col min="16119" max="16119" width="14.42578125" style="1" customWidth="1"/>
    <col min="16120" max="16121" width="11" style="1" customWidth="1"/>
    <col min="16122" max="16122" width="15" style="1" customWidth="1"/>
    <col min="16123" max="16123" width="11" style="1" customWidth="1"/>
    <col min="16124" max="16124" width="12.7109375" style="1" customWidth="1"/>
    <col min="16125" max="16125" width="12.85546875" style="1" customWidth="1"/>
    <col min="16126" max="16126" width="13.42578125" style="1" customWidth="1"/>
    <col min="16127" max="16130" width="9.140625" style="1"/>
    <col min="16131" max="16131" width="15.28515625" style="1" customWidth="1"/>
    <col min="16132" max="16132" width="9.28515625" style="1" bestFit="1" customWidth="1"/>
    <col min="16133" max="16133" width="9.140625" style="1"/>
    <col min="16134" max="16134" width="12.7109375" style="1" customWidth="1"/>
    <col min="16135" max="16384" width="9.140625" style="1"/>
  </cols>
  <sheetData>
    <row r="1" spans="1:16" ht="15.75">
      <c r="D1" s="2" t="s">
        <v>8</v>
      </c>
      <c r="E1" s="3"/>
      <c r="F1" s="3"/>
      <c r="G1" s="3"/>
      <c r="H1" s="3"/>
      <c r="I1" s="3"/>
      <c r="J1" s="3"/>
    </row>
    <row r="2" spans="1:16">
      <c r="B2" s="4" t="s">
        <v>9</v>
      </c>
      <c r="C2" s="5">
        <f>COUNT(B13:B73)</f>
        <v>16</v>
      </c>
      <c r="D2" s="6" t="s">
        <v>0</v>
      </c>
      <c r="E2" s="6" t="s">
        <v>1</v>
      </c>
      <c r="F2" s="6" t="s">
        <v>2</v>
      </c>
      <c r="G2" s="6" t="s">
        <v>3</v>
      </c>
      <c r="H2" s="6" t="s">
        <v>4</v>
      </c>
      <c r="I2" s="6" t="s">
        <v>5</v>
      </c>
      <c r="J2" s="6" t="s">
        <v>10</v>
      </c>
      <c r="K2" s="6" t="s">
        <v>6</v>
      </c>
      <c r="L2" s="7" t="s">
        <v>7</v>
      </c>
    </row>
    <row r="3" spans="1:16">
      <c r="B3" s="4" t="s">
        <v>11</v>
      </c>
      <c r="C3" s="5">
        <f>COUNT(B13:H13)</f>
        <v>2</v>
      </c>
      <c r="D3" s="8" t="s">
        <v>12</v>
      </c>
      <c r="E3" s="9">
        <f>C3-1</f>
        <v>1</v>
      </c>
      <c r="F3" s="9">
        <f>(SUMSQ(B74:H74)/C2)-C6</f>
        <v>29.0703125</v>
      </c>
      <c r="G3" s="9">
        <f>F3/E3</f>
        <v>29.0703125</v>
      </c>
      <c r="H3" s="9">
        <f>G3/G5</f>
        <v>2.0252911934395299</v>
      </c>
      <c r="I3" s="10">
        <f>FINV(0.05,E3,E$5)</f>
        <v>4.5430771231332319</v>
      </c>
      <c r="J3" s="11" t="str">
        <f>IF(H3&gt;K3,"**",IF(H3&gt;I3,"*","NS"))</f>
        <v>NS</v>
      </c>
      <c r="K3" s="10">
        <f>FINV(0.01,E3,E$5)</f>
        <v>8.6831168138650661</v>
      </c>
      <c r="L3" s="1">
        <f>FDIST(H3,E3,E$5)</f>
        <v>0.17516477615601223</v>
      </c>
    </row>
    <row r="4" spans="1:16">
      <c r="B4" s="4" t="s">
        <v>13</v>
      </c>
      <c r="C4" s="12">
        <f>I74</f>
        <v>1189.5</v>
      </c>
      <c r="D4" s="8" t="s">
        <v>14</v>
      </c>
      <c r="E4" s="9">
        <f>C2-1</f>
        <v>15</v>
      </c>
      <c r="F4" s="9">
        <f>(SUMSQ(I13:I73)/C3)-C6</f>
        <v>2146.4296875</v>
      </c>
      <c r="G4" s="9">
        <f>F4/E4</f>
        <v>143.09531250000001</v>
      </c>
      <c r="H4" s="9">
        <f>G4/G5</f>
        <v>9.969265938531878</v>
      </c>
      <c r="I4" s="10">
        <f>FINV(0.05,E4,E$5)</f>
        <v>2.4034470720141474</v>
      </c>
      <c r="J4" s="11" t="str">
        <f>IF(H4&gt;K4,"**",IF(H4&gt;I4,"*","NS"))</f>
        <v>**</v>
      </c>
      <c r="K4" s="10">
        <f>FINV(0.01,E4,E$5)</f>
        <v>3.522193676841229</v>
      </c>
      <c r="L4" s="13">
        <f>FDIST(H4,E4,E$5)</f>
        <v>3.0470240054508882E-5</v>
      </c>
    </row>
    <row r="5" spans="1:16">
      <c r="B5" s="4" t="s">
        <v>15</v>
      </c>
      <c r="C5" s="12">
        <f>I74/(C2*C3)</f>
        <v>37.171875</v>
      </c>
      <c r="D5" s="8" t="s">
        <v>16</v>
      </c>
      <c r="E5" s="9">
        <f>E4*E3</f>
        <v>15</v>
      </c>
      <c r="F5" s="9">
        <f>F6-F4-F3</f>
        <v>215.3046875</v>
      </c>
      <c r="G5" s="10">
        <f>F5/E5</f>
        <v>14.353645833333333</v>
      </c>
      <c r="H5" s="9"/>
      <c r="I5" s="9"/>
      <c r="J5" s="11"/>
    </row>
    <row r="6" spans="1:16">
      <c r="B6" s="4" t="s">
        <v>17</v>
      </c>
      <c r="C6" s="12">
        <f>POWER(I74,2)/(C2*C3)</f>
        <v>44215.9453125</v>
      </c>
      <c r="D6" s="6" t="s">
        <v>18</v>
      </c>
      <c r="E6" s="14">
        <f>C2*C3-1</f>
        <v>31</v>
      </c>
      <c r="F6" s="14">
        <f>SUMSQ(B13:H73)-C6</f>
        <v>2390.8046875</v>
      </c>
      <c r="G6" s="14"/>
      <c r="H6" s="14"/>
      <c r="I6" s="14"/>
      <c r="J6" s="11"/>
    </row>
    <row r="7" spans="1:16" s="15" customFormat="1">
      <c r="C7" s="16"/>
      <c r="D7" s="17" t="s">
        <v>19</v>
      </c>
      <c r="E7" s="18"/>
      <c r="F7" s="18">
        <f>SQRT(G5)</f>
        <v>3.7886205713073635</v>
      </c>
      <c r="G7" s="19"/>
      <c r="H7" s="19"/>
      <c r="I7" s="19"/>
    </row>
    <row r="8" spans="1:16">
      <c r="D8" s="52" t="s">
        <v>20</v>
      </c>
      <c r="E8" s="52"/>
      <c r="F8" s="20">
        <f>SQRT((G5)/C3)</f>
        <v>2.6789592973142886</v>
      </c>
      <c r="I8" s="21"/>
    </row>
    <row r="9" spans="1:16">
      <c r="D9" s="52" t="s">
        <v>21</v>
      </c>
      <c r="E9" s="52"/>
      <c r="F9" s="20">
        <f>TINV(0.05,E5)*F8*SQRT(2)</f>
        <v>8.0752535575654427</v>
      </c>
      <c r="G9" s="1" t="s">
        <v>22</v>
      </c>
      <c r="H9" s="20">
        <f>TINV(0.01,E5)*F8*SQRT(2)</f>
        <v>11.163977045644664</v>
      </c>
    </row>
    <row r="10" spans="1:16">
      <c r="D10" s="52" t="s">
        <v>23</v>
      </c>
      <c r="E10" s="52"/>
      <c r="F10" s="20">
        <f>SQRT(G5)/C5*100</f>
        <v>10.192169674807536</v>
      </c>
    </row>
    <row r="11" spans="1:16">
      <c r="D11" s="11"/>
      <c r="E11" s="22"/>
      <c r="O11" s="23" t="s">
        <v>15</v>
      </c>
      <c r="P11" s="24">
        <f>C5</f>
        <v>37.171875</v>
      </c>
    </row>
    <row r="12" spans="1:16">
      <c r="A12" s="25" t="s">
        <v>14</v>
      </c>
      <c r="B12" s="25" t="s">
        <v>24</v>
      </c>
      <c r="C12" s="25" t="s">
        <v>25</v>
      </c>
      <c r="D12" s="25" t="s">
        <v>26</v>
      </c>
      <c r="E12" s="25">
        <v>4</v>
      </c>
      <c r="F12" s="25">
        <v>5</v>
      </c>
      <c r="G12" s="25">
        <v>6</v>
      </c>
      <c r="H12" s="25">
        <v>8</v>
      </c>
      <c r="I12" s="25" t="s">
        <v>27</v>
      </c>
      <c r="J12" s="25" t="s">
        <v>15</v>
      </c>
      <c r="K12" s="25" t="s">
        <v>28</v>
      </c>
      <c r="O12" s="26" t="s">
        <v>19</v>
      </c>
      <c r="P12" s="27">
        <f>SQRT(G5)</f>
        <v>3.7886205713073635</v>
      </c>
    </row>
    <row r="13" spans="1:16" ht="15">
      <c r="A13" s="28">
        <v>1</v>
      </c>
      <c r="B13" s="39">
        <v>54.5</v>
      </c>
      <c r="C13" s="39">
        <v>42.5</v>
      </c>
      <c r="D13" s="37"/>
      <c r="E13" s="29"/>
      <c r="F13" s="29"/>
      <c r="G13" s="29"/>
      <c r="H13" s="29"/>
      <c r="I13" s="30">
        <f t="shared" ref="I13:I28" si="0">SUM(B13:H13)</f>
        <v>97</v>
      </c>
      <c r="J13" s="31">
        <f t="shared" ref="J13:J73" si="1">AVERAGE(B13:H13)</f>
        <v>48.5</v>
      </c>
      <c r="K13" s="14">
        <f t="shared" ref="K13:K73" si="2">STDEV(B13:D13)/SQRT(C$3)</f>
        <v>5.9999999999999991</v>
      </c>
      <c r="O13" s="26" t="s">
        <v>29</v>
      </c>
      <c r="P13" s="27">
        <f>F7/C5*100</f>
        <v>10.192169674807536</v>
      </c>
    </row>
    <row r="14" spans="1:16" ht="15">
      <c r="A14" s="28">
        <v>2</v>
      </c>
      <c r="B14" s="39">
        <v>30</v>
      </c>
      <c r="C14" s="39">
        <v>27</v>
      </c>
      <c r="D14" s="37"/>
      <c r="E14" s="29"/>
      <c r="F14" s="29"/>
      <c r="G14" s="29"/>
      <c r="H14" s="29"/>
      <c r="I14" s="30">
        <f t="shared" si="0"/>
        <v>57</v>
      </c>
      <c r="J14" s="31">
        <f t="shared" si="1"/>
        <v>28.5</v>
      </c>
      <c r="K14" s="14">
        <f t="shared" si="2"/>
        <v>1.4999999999999998</v>
      </c>
      <c r="O14" s="26" t="s">
        <v>30</v>
      </c>
      <c r="P14" s="27">
        <f>F7/SQRT(C3)</f>
        <v>2.6789592973142882</v>
      </c>
    </row>
    <row r="15" spans="1:16" ht="15">
      <c r="A15" s="28">
        <v>3</v>
      </c>
      <c r="B15" s="39">
        <v>30</v>
      </c>
      <c r="C15" s="39">
        <v>33</v>
      </c>
      <c r="D15" s="37"/>
      <c r="E15" s="29"/>
      <c r="F15" s="29"/>
      <c r="G15" s="29"/>
      <c r="H15" s="29"/>
      <c r="I15" s="30">
        <f t="shared" si="0"/>
        <v>63</v>
      </c>
      <c r="J15" s="31">
        <f t="shared" si="1"/>
        <v>31.5</v>
      </c>
      <c r="K15" s="14">
        <f t="shared" si="2"/>
        <v>1.4999999999999998</v>
      </c>
      <c r="O15" s="26" t="s">
        <v>31</v>
      </c>
      <c r="P15" s="27">
        <f>F8*SQRT(2)</f>
        <v>3.788620571307364</v>
      </c>
    </row>
    <row r="16" spans="1:16" ht="15">
      <c r="A16" s="28">
        <v>4</v>
      </c>
      <c r="B16" s="39">
        <v>36.5</v>
      </c>
      <c r="C16" s="39">
        <v>32</v>
      </c>
      <c r="D16" s="37"/>
      <c r="E16" s="29"/>
      <c r="F16" s="29"/>
      <c r="G16" s="29"/>
      <c r="H16" s="29"/>
      <c r="I16" s="30">
        <f t="shared" si="0"/>
        <v>68.5</v>
      </c>
      <c r="J16" s="31">
        <f t="shared" si="1"/>
        <v>34.25</v>
      </c>
      <c r="K16" s="14">
        <f t="shared" si="2"/>
        <v>2.25</v>
      </c>
      <c r="O16" s="26" t="s">
        <v>32</v>
      </c>
      <c r="P16" s="27">
        <f>TINV(0.05,E5)*F8*SQRT(2)</f>
        <v>8.0752535575654427</v>
      </c>
    </row>
    <row r="17" spans="1:16" ht="15">
      <c r="A17" s="28">
        <v>5</v>
      </c>
      <c r="B17" s="39">
        <v>27.5</v>
      </c>
      <c r="C17" s="39">
        <v>40</v>
      </c>
      <c r="D17" s="37"/>
      <c r="E17" s="29"/>
      <c r="F17" s="29"/>
      <c r="G17" s="29"/>
      <c r="H17" s="29"/>
      <c r="I17" s="30">
        <f t="shared" si="0"/>
        <v>67.5</v>
      </c>
      <c r="J17" s="31">
        <f t="shared" si="1"/>
        <v>33.75</v>
      </c>
      <c r="K17" s="14">
        <f t="shared" si="2"/>
        <v>6.25</v>
      </c>
      <c r="O17" s="26" t="s">
        <v>33</v>
      </c>
      <c r="P17" s="27">
        <f>TINV(0.01,E5)*F8*SQRT(2)</f>
        <v>11.163977045644664</v>
      </c>
    </row>
    <row r="18" spans="1:16" ht="15">
      <c r="A18" s="28">
        <v>6</v>
      </c>
      <c r="B18" s="39">
        <v>56</v>
      </c>
      <c r="C18" s="39">
        <v>53.5</v>
      </c>
      <c r="D18" s="37"/>
      <c r="E18" s="29"/>
      <c r="F18" s="29"/>
      <c r="G18" s="29"/>
      <c r="H18" s="29"/>
      <c r="I18" s="30">
        <f t="shared" si="0"/>
        <v>109.5</v>
      </c>
      <c r="J18" s="31">
        <f t="shared" si="1"/>
        <v>54.75</v>
      </c>
      <c r="K18" s="14">
        <f t="shared" si="2"/>
        <v>1.25</v>
      </c>
      <c r="O18" s="26" t="s">
        <v>34</v>
      </c>
      <c r="P18" s="27">
        <f>(G4-G5)/C3</f>
        <v>64.370833333333337</v>
      </c>
    </row>
    <row r="19" spans="1:16" ht="15">
      <c r="A19" s="28">
        <v>7</v>
      </c>
      <c r="B19" s="39">
        <v>31.5</v>
      </c>
      <c r="C19" s="39">
        <v>28.5</v>
      </c>
      <c r="D19" s="37"/>
      <c r="E19" s="29"/>
      <c r="F19" s="29"/>
      <c r="G19" s="29"/>
      <c r="H19" s="29"/>
      <c r="I19" s="30">
        <f t="shared" si="0"/>
        <v>60</v>
      </c>
      <c r="J19" s="31">
        <f t="shared" si="1"/>
        <v>30</v>
      </c>
      <c r="K19" s="14">
        <f t="shared" si="2"/>
        <v>1.4999999999999998</v>
      </c>
      <c r="O19" s="26" t="s">
        <v>35</v>
      </c>
      <c r="P19" s="27">
        <f>P18+G5</f>
        <v>78.724479166666669</v>
      </c>
    </row>
    <row r="20" spans="1:16" ht="15">
      <c r="A20" s="28">
        <v>8</v>
      </c>
      <c r="B20" s="39">
        <v>27.5</v>
      </c>
      <c r="C20" s="39">
        <v>24</v>
      </c>
      <c r="D20" s="37"/>
      <c r="E20" s="29"/>
      <c r="F20" s="29"/>
      <c r="G20" s="29"/>
      <c r="H20" s="29"/>
      <c r="I20" s="30">
        <f t="shared" si="0"/>
        <v>51.5</v>
      </c>
      <c r="J20" s="31">
        <f t="shared" si="1"/>
        <v>25.75</v>
      </c>
      <c r="K20" s="14">
        <f t="shared" si="2"/>
        <v>1.7499999999999998</v>
      </c>
      <c r="O20" s="26" t="s">
        <v>36</v>
      </c>
      <c r="P20" s="27">
        <f>SQRT(P18)</f>
        <v>8.0231436066752124</v>
      </c>
    </row>
    <row r="21" spans="1:16" ht="15">
      <c r="A21" s="28">
        <v>9</v>
      </c>
      <c r="B21" s="39">
        <v>30.5</v>
      </c>
      <c r="C21" s="39">
        <v>26.5</v>
      </c>
      <c r="D21" s="37"/>
      <c r="E21" s="29"/>
      <c r="F21" s="29"/>
      <c r="G21" s="29"/>
      <c r="H21" s="29"/>
      <c r="I21" s="30">
        <f t="shared" si="0"/>
        <v>57</v>
      </c>
      <c r="J21" s="31">
        <f t="shared" si="1"/>
        <v>28.5</v>
      </c>
      <c r="K21" s="14">
        <f t="shared" si="2"/>
        <v>2</v>
      </c>
      <c r="O21" s="26" t="s">
        <v>37</v>
      </c>
      <c r="P21" s="27">
        <f>SQRT(P19)</f>
        <v>8.8726816220727009</v>
      </c>
    </row>
    <row r="22" spans="1:16" ht="15">
      <c r="A22" s="28">
        <v>10</v>
      </c>
      <c r="B22" s="39">
        <v>32</v>
      </c>
      <c r="C22" s="39">
        <v>33.5</v>
      </c>
      <c r="D22" s="37"/>
      <c r="E22" s="29"/>
      <c r="F22" s="29"/>
      <c r="G22" s="29"/>
      <c r="H22" s="29"/>
      <c r="I22" s="30">
        <f t="shared" si="0"/>
        <v>65.5</v>
      </c>
      <c r="J22" s="31">
        <f t="shared" si="1"/>
        <v>32.75</v>
      </c>
      <c r="K22" s="14">
        <f t="shared" si="2"/>
        <v>0.74999999999999989</v>
      </c>
      <c r="O22" s="26" t="s">
        <v>38</v>
      </c>
      <c r="P22" s="27">
        <f>G5</f>
        <v>14.353645833333333</v>
      </c>
    </row>
    <row r="23" spans="1:16" ht="15">
      <c r="A23" s="28">
        <v>11</v>
      </c>
      <c r="B23" s="39">
        <v>38</v>
      </c>
      <c r="C23" s="39">
        <v>36</v>
      </c>
      <c r="D23" s="37"/>
      <c r="E23" s="29"/>
      <c r="F23" s="29"/>
      <c r="G23" s="29"/>
      <c r="H23" s="29"/>
      <c r="I23" s="30">
        <f t="shared" si="0"/>
        <v>74</v>
      </c>
      <c r="J23" s="31">
        <f t="shared" si="1"/>
        <v>37</v>
      </c>
      <c r="K23" s="14">
        <f t="shared" si="2"/>
        <v>1</v>
      </c>
      <c r="O23" s="26" t="s">
        <v>39</v>
      </c>
      <c r="P23" s="27">
        <f>SQRT(P22)</f>
        <v>3.7886205713073635</v>
      </c>
    </row>
    <row r="24" spans="1:16" ht="15">
      <c r="A24" s="28">
        <v>12</v>
      </c>
      <c r="B24" s="39">
        <v>45</v>
      </c>
      <c r="C24" s="39">
        <v>41</v>
      </c>
      <c r="D24" s="37"/>
      <c r="E24" s="29"/>
      <c r="F24" s="29"/>
      <c r="G24" s="29"/>
      <c r="H24" s="29"/>
      <c r="I24" s="30">
        <f t="shared" si="0"/>
        <v>86</v>
      </c>
      <c r="J24" s="31">
        <f t="shared" si="1"/>
        <v>43</v>
      </c>
      <c r="K24" s="14">
        <f t="shared" si="2"/>
        <v>2</v>
      </c>
      <c r="O24" s="26" t="s">
        <v>40</v>
      </c>
      <c r="P24" s="27">
        <f>P20/C5*100</f>
        <v>21.583908819975349</v>
      </c>
    </row>
    <row r="25" spans="1:16" ht="15">
      <c r="A25" s="28">
        <v>13</v>
      </c>
      <c r="B25" s="39">
        <v>51</v>
      </c>
      <c r="C25" s="39">
        <v>45</v>
      </c>
      <c r="D25" s="37"/>
      <c r="E25" s="29"/>
      <c r="F25" s="29"/>
      <c r="G25" s="29"/>
      <c r="H25" s="29"/>
      <c r="I25" s="30">
        <f t="shared" si="0"/>
        <v>96</v>
      </c>
      <c r="J25" s="31">
        <f t="shared" si="1"/>
        <v>48</v>
      </c>
      <c r="K25" s="14">
        <f t="shared" si="2"/>
        <v>2.9999999999999996</v>
      </c>
      <c r="O25" s="26" t="s">
        <v>41</v>
      </c>
      <c r="P25" s="27">
        <f>P21/C5*100</f>
        <v>23.869341059800455</v>
      </c>
    </row>
    <row r="26" spans="1:16" ht="15">
      <c r="A26" s="28">
        <v>14</v>
      </c>
      <c r="B26" s="39">
        <v>35</v>
      </c>
      <c r="C26" s="39">
        <v>33.5</v>
      </c>
      <c r="D26" s="37"/>
      <c r="E26" s="29"/>
      <c r="F26" s="29"/>
      <c r="G26" s="29"/>
      <c r="H26" s="29"/>
      <c r="I26" s="30">
        <f t="shared" si="0"/>
        <v>68.5</v>
      </c>
      <c r="J26" s="31">
        <f t="shared" si="1"/>
        <v>34.25</v>
      </c>
      <c r="K26" s="14">
        <f t="shared" si="2"/>
        <v>0.74999999999999989</v>
      </c>
      <c r="O26" s="26" t="s">
        <v>42</v>
      </c>
      <c r="P26" s="27">
        <f>P23/C5*100</f>
        <v>10.192169674807536</v>
      </c>
    </row>
    <row r="27" spans="1:16" ht="15">
      <c r="A27" s="28">
        <v>15</v>
      </c>
      <c r="B27" s="39">
        <v>41.5</v>
      </c>
      <c r="C27" s="39">
        <v>36</v>
      </c>
      <c r="D27" s="37"/>
      <c r="E27" s="29"/>
      <c r="F27" s="29"/>
      <c r="G27" s="29"/>
      <c r="H27" s="29"/>
      <c r="I27" s="30">
        <f t="shared" si="0"/>
        <v>77.5</v>
      </c>
      <c r="J27" s="31">
        <f t="shared" si="1"/>
        <v>38.75</v>
      </c>
      <c r="K27" s="14">
        <f t="shared" si="2"/>
        <v>2.7499999999999996</v>
      </c>
      <c r="O27" s="26" t="s">
        <v>43</v>
      </c>
      <c r="P27" s="27">
        <f>P18/P19*100</f>
        <v>81.767239383133429</v>
      </c>
    </row>
    <row r="28" spans="1:16" ht="15">
      <c r="A28" s="28">
        <v>16</v>
      </c>
      <c r="B28" s="39">
        <v>43.5</v>
      </c>
      <c r="C28" s="39">
        <v>47.5</v>
      </c>
      <c r="D28" s="37"/>
      <c r="E28" s="29"/>
      <c r="F28" s="29"/>
      <c r="G28" s="29"/>
      <c r="H28" s="29"/>
      <c r="I28" s="30">
        <f t="shared" si="0"/>
        <v>91</v>
      </c>
      <c r="J28" s="31">
        <f t="shared" si="1"/>
        <v>45.5</v>
      </c>
      <c r="K28" s="14">
        <f t="shared" si="2"/>
        <v>2</v>
      </c>
      <c r="O28" s="26" t="s">
        <v>44</v>
      </c>
      <c r="P28" s="27">
        <f>P18/P21*2.06</f>
        <v>14.945190452544354</v>
      </c>
    </row>
    <row r="29" spans="1:16" ht="15">
      <c r="A29" s="28">
        <v>17</v>
      </c>
      <c r="B29" s="39"/>
      <c r="C29" s="38"/>
      <c r="D29" s="37"/>
      <c r="E29" s="29"/>
      <c r="F29" s="29"/>
      <c r="G29" s="29"/>
      <c r="H29" s="29"/>
      <c r="I29" s="30">
        <f t="shared" ref="I29:I44" si="3">SUM(B29:H29)</f>
        <v>0</v>
      </c>
      <c r="J29" s="31" t="e">
        <f t="shared" ref="J29:J44" si="4">AVERAGE(B29:H29)</f>
        <v>#DIV/0!</v>
      </c>
      <c r="K29" s="31" t="e">
        <f t="shared" ref="K29:K44" si="5">STDEV(B29:D29)/SQRT(C$3)</f>
        <v>#DIV/0!</v>
      </c>
      <c r="O29" s="32" t="s">
        <v>45</v>
      </c>
      <c r="P29" s="33">
        <f>P28/C5*100</f>
        <v>40.205640561699816</v>
      </c>
    </row>
    <row r="30" spans="1:16" ht="15">
      <c r="A30" s="28">
        <v>18</v>
      </c>
      <c r="B30" s="39"/>
      <c r="C30" s="38"/>
      <c r="D30" s="37"/>
      <c r="E30" s="29"/>
      <c r="F30" s="29"/>
      <c r="G30" s="29"/>
      <c r="H30" s="29"/>
      <c r="I30" s="30">
        <f t="shared" si="3"/>
        <v>0</v>
      </c>
      <c r="J30" s="31" t="e">
        <f t="shared" si="4"/>
        <v>#DIV/0!</v>
      </c>
      <c r="K30" s="31" t="e">
        <f t="shared" si="5"/>
        <v>#DIV/0!</v>
      </c>
    </row>
    <row r="31" spans="1:16" ht="15">
      <c r="A31" s="28">
        <v>19</v>
      </c>
      <c r="B31" s="39"/>
      <c r="C31" s="37"/>
      <c r="D31" s="37"/>
      <c r="E31" s="29"/>
      <c r="F31" s="29"/>
      <c r="G31" s="29"/>
      <c r="H31" s="29"/>
      <c r="I31" s="30">
        <f t="shared" si="3"/>
        <v>0</v>
      </c>
      <c r="J31" s="31" t="e">
        <f t="shared" si="4"/>
        <v>#DIV/0!</v>
      </c>
      <c r="K31" s="31" t="e">
        <f t="shared" si="5"/>
        <v>#DIV/0!</v>
      </c>
    </row>
    <row r="32" spans="1:16" ht="15">
      <c r="A32" s="28">
        <v>20</v>
      </c>
      <c r="B32" s="39"/>
      <c r="C32" s="37"/>
      <c r="D32" s="37"/>
      <c r="E32" s="29"/>
      <c r="F32" s="29"/>
      <c r="G32" s="29"/>
      <c r="H32" s="29"/>
      <c r="I32" s="30">
        <f t="shared" si="3"/>
        <v>0</v>
      </c>
      <c r="J32" s="31" t="e">
        <f t="shared" si="4"/>
        <v>#DIV/0!</v>
      </c>
      <c r="K32" s="31" t="e">
        <f t="shared" si="5"/>
        <v>#DIV/0!</v>
      </c>
    </row>
    <row r="33" spans="1:11" ht="15">
      <c r="A33" s="28">
        <v>21</v>
      </c>
      <c r="B33" s="39"/>
      <c r="C33" s="37"/>
      <c r="D33" s="37"/>
      <c r="E33" s="29"/>
      <c r="F33" s="29"/>
      <c r="G33" s="29"/>
      <c r="H33" s="29"/>
      <c r="I33" s="30">
        <f t="shared" si="3"/>
        <v>0</v>
      </c>
      <c r="J33" s="31" t="e">
        <f t="shared" si="4"/>
        <v>#DIV/0!</v>
      </c>
      <c r="K33" s="31" t="e">
        <f t="shared" si="5"/>
        <v>#DIV/0!</v>
      </c>
    </row>
    <row r="34" spans="1:11" ht="15">
      <c r="A34" s="28">
        <v>22</v>
      </c>
      <c r="B34" s="39"/>
      <c r="C34" s="37"/>
      <c r="D34" s="37"/>
      <c r="E34" s="29"/>
      <c r="F34" s="29"/>
      <c r="G34" s="29"/>
      <c r="H34" s="29"/>
      <c r="I34" s="30">
        <f t="shared" si="3"/>
        <v>0</v>
      </c>
      <c r="J34" s="31" t="e">
        <f t="shared" si="4"/>
        <v>#DIV/0!</v>
      </c>
      <c r="K34" s="31" t="e">
        <f t="shared" si="5"/>
        <v>#DIV/0!</v>
      </c>
    </row>
    <row r="35" spans="1:11" ht="15">
      <c r="A35" s="28">
        <v>23</v>
      </c>
      <c r="B35" s="39"/>
      <c r="C35" s="37"/>
      <c r="D35" s="37"/>
      <c r="E35" s="29"/>
      <c r="F35" s="29"/>
      <c r="G35" s="29"/>
      <c r="H35" s="29"/>
      <c r="I35" s="30">
        <f t="shared" si="3"/>
        <v>0</v>
      </c>
      <c r="J35" s="31" t="e">
        <f t="shared" si="4"/>
        <v>#DIV/0!</v>
      </c>
      <c r="K35" s="31" t="e">
        <f t="shared" si="5"/>
        <v>#DIV/0!</v>
      </c>
    </row>
    <row r="36" spans="1:11" ht="15">
      <c r="A36" s="28">
        <v>24</v>
      </c>
      <c r="B36" s="39"/>
      <c r="C36" s="37"/>
      <c r="D36" s="37"/>
      <c r="E36" s="29"/>
      <c r="F36" s="29"/>
      <c r="G36" s="29"/>
      <c r="H36" s="29"/>
      <c r="I36" s="30">
        <f t="shared" si="3"/>
        <v>0</v>
      </c>
      <c r="J36" s="31" t="e">
        <f t="shared" si="4"/>
        <v>#DIV/0!</v>
      </c>
      <c r="K36" s="31" t="e">
        <f t="shared" si="5"/>
        <v>#DIV/0!</v>
      </c>
    </row>
    <row r="37" spans="1:11" ht="15">
      <c r="A37" s="28">
        <v>25</v>
      </c>
      <c r="B37" s="39"/>
      <c r="C37" s="36"/>
      <c r="D37" s="36"/>
      <c r="E37" s="29"/>
      <c r="F37" s="29"/>
      <c r="G37" s="29"/>
      <c r="H37" s="29"/>
      <c r="I37" s="30">
        <f t="shared" si="3"/>
        <v>0</v>
      </c>
      <c r="J37" s="31" t="e">
        <f t="shared" si="4"/>
        <v>#DIV/0!</v>
      </c>
      <c r="K37" s="31" t="e">
        <f t="shared" si="5"/>
        <v>#DIV/0!</v>
      </c>
    </row>
    <row r="38" spans="1:11" ht="15">
      <c r="A38" s="28">
        <v>26</v>
      </c>
      <c r="B38" s="39"/>
      <c r="C38" s="36"/>
      <c r="D38" s="36"/>
      <c r="E38" s="29"/>
      <c r="F38" s="29"/>
      <c r="G38" s="29"/>
      <c r="H38" s="29"/>
      <c r="I38" s="30">
        <f t="shared" si="3"/>
        <v>0</v>
      </c>
      <c r="J38" s="31" t="e">
        <f t="shared" si="4"/>
        <v>#DIV/0!</v>
      </c>
      <c r="K38" s="31" t="e">
        <f t="shared" si="5"/>
        <v>#DIV/0!</v>
      </c>
    </row>
    <row r="39" spans="1:11" ht="15">
      <c r="A39" s="28">
        <v>27</v>
      </c>
      <c r="B39" s="39"/>
      <c r="C39" s="36"/>
      <c r="D39" s="36"/>
      <c r="E39" s="29"/>
      <c r="F39" s="29"/>
      <c r="G39" s="29"/>
      <c r="H39" s="29"/>
      <c r="I39" s="30">
        <f t="shared" si="3"/>
        <v>0</v>
      </c>
      <c r="J39" s="31" t="e">
        <f t="shared" si="4"/>
        <v>#DIV/0!</v>
      </c>
      <c r="K39" s="31" t="e">
        <f t="shared" si="5"/>
        <v>#DIV/0!</v>
      </c>
    </row>
    <row r="40" spans="1:11" ht="15">
      <c r="A40" s="28">
        <v>28</v>
      </c>
      <c r="B40" s="39"/>
      <c r="C40" s="36"/>
      <c r="D40" s="36"/>
      <c r="E40" s="29"/>
      <c r="F40" s="29"/>
      <c r="G40" s="29"/>
      <c r="H40" s="29"/>
      <c r="I40" s="30">
        <f t="shared" si="3"/>
        <v>0</v>
      </c>
      <c r="J40" s="31" t="e">
        <f t="shared" si="4"/>
        <v>#DIV/0!</v>
      </c>
      <c r="K40" s="31" t="e">
        <f t="shared" si="5"/>
        <v>#DIV/0!</v>
      </c>
    </row>
    <row r="41" spans="1:11" ht="15">
      <c r="A41" s="28">
        <v>29</v>
      </c>
      <c r="B41" s="39"/>
      <c r="C41" s="36"/>
      <c r="D41" s="36"/>
      <c r="E41" s="29"/>
      <c r="F41" s="29"/>
      <c r="G41" s="29"/>
      <c r="H41" s="29"/>
      <c r="I41" s="30">
        <f t="shared" si="3"/>
        <v>0</v>
      </c>
      <c r="J41" s="31" t="e">
        <f t="shared" si="4"/>
        <v>#DIV/0!</v>
      </c>
      <c r="K41" s="31" t="e">
        <f t="shared" si="5"/>
        <v>#DIV/0!</v>
      </c>
    </row>
    <row r="42" spans="1:11" ht="15">
      <c r="A42" s="28">
        <v>30</v>
      </c>
      <c r="B42" s="39"/>
      <c r="C42" s="36"/>
      <c r="D42" s="36"/>
      <c r="E42" s="29"/>
      <c r="F42" s="29"/>
      <c r="G42" s="29"/>
      <c r="H42" s="29"/>
      <c r="I42" s="30">
        <f t="shared" si="3"/>
        <v>0</v>
      </c>
      <c r="J42" s="31" t="e">
        <f t="shared" si="4"/>
        <v>#DIV/0!</v>
      </c>
      <c r="K42" s="31" t="e">
        <f t="shared" si="5"/>
        <v>#DIV/0!</v>
      </c>
    </row>
    <row r="43" spans="1:11" ht="15">
      <c r="A43" s="28">
        <v>31</v>
      </c>
      <c r="B43" s="39"/>
      <c r="C43" s="36"/>
      <c r="D43" s="36"/>
      <c r="E43" s="29"/>
      <c r="F43" s="29"/>
      <c r="G43" s="29"/>
      <c r="H43" s="29"/>
      <c r="I43" s="30">
        <f t="shared" si="3"/>
        <v>0</v>
      </c>
      <c r="J43" s="31" t="e">
        <f t="shared" si="4"/>
        <v>#DIV/0!</v>
      </c>
      <c r="K43" s="31" t="e">
        <f t="shared" si="5"/>
        <v>#DIV/0!</v>
      </c>
    </row>
    <row r="44" spans="1:11" ht="15">
      <c r="A44" s="28">
        <v>32</v>
      </c>
      <c r="B44" s="39"/>
      <c r="C44" s="36"/>
      <c r="D44" s="36"/>
      <c r="E44" s="29"/>
      <c r="F44" s="29"/>
      <c r="G44" s="29"/>
      <c r="H44" s="29"/>
      <c r="I44" s="30">
        <f t="shared" si="3"/>
        <v>0</v>
      </c>
      <c r="J44" s="31" t="e">
        <f t="shared" si="4"/>
        <v>#DIV/0!</v>
      </c>
      <c r="K44" s="31" t="e">
        <f t="shared" si="5"/>
        <v>#DIV/0!</v>
      </c>
    </row>
    <row r="45" spans="1:11" ht="15">
      <c r="A45" s="28">
        <v>33</v>
      </c>
      <c r="B45" s="38"/>
      <c r="C45" s="36"/>
      <c r="D45" s="36"/>
      <c r="E45" s="29"/>
      <c r="F45" s="29"/>
      <c r="G45" s="29"/>
      <c r="H45" s="29"/>
      <c r="I45" s="30">
        <f t="shared" ref="I45:I73" si="6">SUM(B45:H45)</f>
        <v>0</v>
      </c>
      <c r="J45" s="31" t="e">
        <f t="shared" si="1"/>
        <v>#DIV/0!</v>
      </c>
      <c r="K45" s="31" t="e">
        <f t="shared" si="2"/>
        <v>#DIV/0!</v>
      </c>
    </row>
    <row r="46" spans="1:11" ht="15">
      <c r="A46" s="28">
        <v>34</v>
      </c>
      <c r="B46" s="38"/>
      <c r="C46" s="36"/>
      <c r="D46" s="36"/>
      <c r="E46" s="29"/>
      <c r="F46" s="29"/>
      <c r="G46" s="29"/>
      <c r="H46" s="29"/>
      <c r="I46" s="30">
        <f t="shared" si="6"/>
        <v>0</v>
      </c>
      <c r="J46" s="31" t="e">
        <f t="shared" si="1"/>
        <v>#DIV/0!</v>
      </c>
      <c r="K46" s="31" t="e">
        <f t="shared" si="2"/>
        <v>#DIV/0!</v>
      </c>
    </row>
    <row r="47" spans="1:11" ht="15">
      <c r="A47" s="28">
        <v>35</v>
      </c>
      <c r="B47" s="38"/>
      <c r="C47" s="36"/>
      <c r="D47" s="36"/>
      <c r="E47" s="29"/>
      <c r="F47" s="29"/>
      <c r="G47" s="29"/>
      <c r="H47" s="29"/>
      <c r="I47" s="30">
        <f t="shared" si="6"/>
        <v>0</v>
      </c>
      <c r="J47" s="31" t="e">
        <f t="shared" si="1"/>
        <v>#DIV/0!</v>
      </c>
      <c r="K47" s="31" t="e">
        <f t="shared" si="2"/>
        <v>#DIV/0!</v>
      </c>
    </row>
    <row r="48" spans="1:11" ht="15">
      <c r="A48" s="28">
        <v>36</v>
      </c>
      <c r="B48" s="38"/>
      <c r="C48" s="36"/>
      <c r="D48" s="36"/>
      <c r="E48" s="29"/>
      <c r="F48" s="29"/>
      <c r="G48" s="29"/>
      <c r="H48" s="29"/>
      <c r="I48" s="30">
        <f t="shared" si="6"/>
        <v>0</v>
      </c>
      <c r="J48" s="31" t="e">
        <f t="shared" si="1"/>
        <v>#DIV/0!</v>
      </c>
      <c r="K48" s="31" t="e">
        <f t="shared" si="2"/>
        <v>#DIV/0!</v>
      </c>
    </row>
    <row r="49" spans="1:11" ht="15">
      <c r="A49" s="28">
        <v>37</v>
      </c>
      <c r="B49" s="38"/>
      <c r="C49" s="36"/>
      <c r="D49" s="36"/>
      <c r="E49" s="29"/>
      <c r="F49" s="29"/>
      <c r="G49" s="29"/>
      <c r="H49" s="29"/>
      <c r="I49" s="30">
        <f t="shared" si="6"/>
        <v>0</v>
      </c>
      <c r="J49" s="31" t="e">
        <f t="shared" si="1"/>
        <v>#DIV/0!</v>
      </c>
      <c r="K49" s="31" t="e">
        <f t="shared" si="2"/>
        <v>#DIV/0!</v>
      </c>
    </row>
    <row r="50" spans="1:11" ht="15">
      <c r="A50" s="28">
        <v>38</v>
      </c>
      <c r="B50" s="38"/>
      <c r="C50" s="36"/>
      <c r="D50" s="36"/>
      <c r="E50" s="29"/>
      <c r="F50" s="29"/>
      <c r="G50" s="29"/>
      <c r="H50" s="29"/>
      <c r="I50" s="30">
        <f t="shared" si="6"/>
        <v>0</v>
      </c>
      <c r="J50" s="31" t="e">
        <f t="shared" si="1"/>
        <v>#DIV/0!</v>
      </c>
      <c r="K50" s="31" t="e">
        <f t="shared" si="2"/>
        <v>#DIV/0!</v>
      </c>
    </row>
    <row r="51" spans="1:11" ht="15">
      <c r="A51" s="28">
        <v>39</v>
      </c>
      <c r="B51" s="38"/>
      <c r="C51" s="36"/>
      <c r="D51" s="36"/>
      <c r="E51" s="29"/>
      <c r="F51" s="29"/>
      <c r="G51" s="29"/>
      <c r="H51" s="29"/>
      <c r="I51" s="30">
        <f t="shared" si="6"/>
        <v>0</v>
      </c>
      <c r="J51" s="31" t="e">
        <f t="shared" si="1"/>
        <v>#DIV/0!</v>
      </c>
      <c r="K51" s="31" t="e">
        <f t="shared" si="2"/>
        <v>#DIV/0!</v>
      </c>
    </row>
    <row r="52" spans="1:11" ht="15">
      <c r="A52" s="28">
        <v>40</v>
      </c>
      <c r="B52" s="38"/>
      <c r="C52" s="36"/>
      <c r="D52" s="36"/>
      <c r="E52" s="29"/>
      <c r="F52" s="29"/>
      <c r="G52" s="29"/>
      <c r="H52" s="29"/>
      <c r="I52" s="30">
        <f t="shared" si="6"/>
        <v>0</v>
      </c>
      <c r="J52" s="31" t="e">
        <f t="shared" si="1"/>
        <v>#DIV/0!</v>
      </c>
      <c r="K52" s="31" t="e">
        <f t="shared" si="2"/>
        <v>#DIV/0!</v>
      </c>
    </row>
    <row r="53" spans="1:11" ht="15">
      <c r="A53" s="28">
        <v>41</v>
      </c>
      <c r="B53" s="38"/>
      <c r="C53" s="36"/>
      <c r="D53" s="36"/>
      <c r="E53" s="29"/>
      <c r="F53" s="29"/>
      <c r="G53" s="29"/>
      <c r="H53" s="29"/>
      <c r="I53" s="30">
        <f t="shared" si="6"/>
        <v>0</v>
      </c>
      <c r="J53" s="31" t="e">
        <f t="shared" si="1"/>
        <v>#DIV/0!</v>
      </c>
      <c r="K53" s="31" t="e">
        <f t="shared" si="2"/>
        <v>#DIV/0!</v>
      </c>
    </row>
    <row r="54" spans="1:11" ht="15">
      <c r="A54" s="28">
        <v>42</v>
      </c>
      <c r="B54" s="38"/>
      <c r="C54" s="36"/>
      <c r="D54" s="36"/>
      <c r="E54" s="29"/>
      <c r="F54" s="29"/>
      <c r="G54" s="29"/>
      <c r="H54" s="29"/>
      <c r="I54" s="30">
        <f t="shared" si="6"/>
        <v>0</v>
      </c>
      <c r="J54" s="31" t="e">
        <f t="shared" si="1"/>
        <v>#DIV/0!</v>
      </c>
      <c r="K54" s="31" t="e">
        <f t="shared" si="2"/>
        <v>#DIV/0!</v>
      </c>
    </row>
    <row r="55" spans="1:11" ht="15">
      <c r="A55" s="28">
        <v>43</v>
      </c>
      <c r="B55" s="38"/>
      <c r="C55" s="36"/>
      <c r="D55" s="36"/>
      <c r="E55" s="29"/>
      <c r="F55" s="29"/>
      <c r="G55" s="29"/>
      <c r="H55" s="29"/>
      <c r="I55" s="30">
        <f t="shared" si="6"/>
        <v>0</v>
      </c>
      <c r="J55" s="31" t="e">
        <f t="shared" si="1"/>
        <v>#DIV/0!</v>
      </c>
      <c r="K55" s="31" t="e">
        <f t="shared" si="2"/>
        <v>#DIV/0!</v>
      </c>
    </row>
    <row r="56" spans="1:11" ht="15">
      <c r="A56" s="28">
        <v>44</v>
      </c>
      <c r="B56" s="38"/>
      <c r="C56" s="36"/>
      <c r="D56" s="36"/>
      <c r="E56" s="29"/>
      <c r="F56" s="29"/>
      <c r="G56" s="29"/>
      <c r="H56" s="29"/>
      <c r="I56" s="30">
        <f t="shared" si="6"/>
        <v>0</v>
      </c>
      <c r="J56" s="31" t="e">
        <f t="shared" si="1"/>
        <v>#DIV/0!</v>
      </c>
      <c r="K56" s="31" t="e">
        <f t="shared" si="2"/>
        <v>#DIV/0!</v>
      </c>
    </row>
    <row r="57" spans="1:11" ht="15">
      <c r="A57" s="28">
        <v>45</v>
      </c>
      <c r="B57" s="38"/>
      <c r="C57" s="36"/>
      <c r="D57" s="36"/>
      <c r="E57" s="29"/>
      <c r="F57" s="29"/>
      <c r="G57" s="29"/>
      <c r="H57" s="29"/>
      <c r="I57" s="30">
        <f t="shared" si="6"/>
        <v>0</v>
      </c>
      <c r="J57" s="31" t="e">
        <f t="shared" si="1"/>
        <v>#DIV/0!</v>
      </c>
      <c r="K57" s="31" t="e">
        <f t="shared" si="2"/>
        <v>#DIV/0!</v>
      </c>
    </row>
    <row r="58" spans="1:11" ht="15">
      <c r="A58" s="28">
        <v>46</v>
      </c>
      <c r="B58" s="38"/>
      <c r="C58" s="36"/>
      <c r="D58" s="36"/>
      <c r="E58" s="29"/>
      <c r="F58" s="29"/>
      <c r="G58" s="29"/>
      <c r="H58" s="29"/>
      <c r="I58" s="30">
        <f t="shared" si="6"/>
        <v>0</v>
      </c>
      <c r="J58" s="31" t="e">
        <f t="shared" si="1"/>
        <v>#DIV/0!</v>
      </c>
      <c r="K58" s="31" t="e">
        <f t="shared" si="2"/>
        <v>#DIV/0!</v>
      </c>
    </row>
    <row r="59" spans="1:11" ht="15">
      <c r="A59" s="28">
        <v>47</v>
      </c>
      <c r="B59" s="38"/>
      <c r="C59" s="36"/>
      <c r="D59" s="36"/>
      <c r="E59" s="29"/>
      <c r="F59" s="29"/>
      <c r="G59" s="29"/>
      <c r="H59" s="29"/>
      <c r="I59" s="30">
        <f t="shared" si="6"/>
        <v>0</v>
      </c>
      <c r="J59" s="31" t="e">
        <f t="shared" si="1"/>
        <v>#DIV/0!</v>
      </c>
      <c r="K59" s="31" t="e">
        <f t="shared" si="2"/>
        <v>#DIV/0!</v>
      </c>
    </row>
    <row r="60" spans="1:11" ht="15">
      <c r="A60" s="28">
        <v>48</v>
      </c>
      <c r="B60" s="38"/>
      <c r="C60" s="36"/>
      <c r="D60" s="36"/>
      <c r="E60" s="29"/>
      <c r="F60" s="29"/>
      <c r="G60" s="29"/>
      <c r="H60" s="29"/>
      <c r="I60" s="30">
        <f t="shared" si="6"/>
        <v>0</v>
      </c>
      <c r="J60" s="31" t="e">
        <f t="shared" si="1"/>
        <v>#DIV/0!</v>
      </c>
      <c r="K60" s="31" t="e">
        <f t="shared" si="2"/>
        <v>#DIV/0!</v>
      </c>
    </row>
    <row r="61" spans="1:11" ht="15">
      <c r="A61" s="28">
        <v>49</v>
      </c>
      <c r="B61" s="36"/>
      <c r="C61" s="36"/>
      <c r="D61" s="36"/>
      <c r="E61" s="29"/>
      <c r="F61" s="29"/>
      <c r="G61" s="29"/>
      <c r="H61" s="29"/>
      <c r="I61" s="30">
        <f t="shared" si="6"/>
        <v>0</v>
      </c>
      <c r="J61" s="31" t="e">
        <f t="shared" si="1"/>
        <v>#DIV/0!</v>
      </c>
      <c r="K61" s="31" t="e">
        <f t="shared" si="2"/>
        <v>#DIV/0!</v>
      </c>
    </row>
    <row r="62" spans="1:11" ht="15">
      <c r="A62" s="28">
        <v>50</v>
      </c>
      <c r="B62" s="36"/>
      <c r="C62" s="36"/>
      <c r="D62" s="36"/>
      <c r="E62" s="29"/>
      <c r="F62" s="29"/>
      <c r="G62" s="29"/>
      <c r="H62" s="29"/>
      <c r="I62" s="30">
        <f t="shared" si="6"/>
        <v>0</v>
      </c>
      <c r="J62" s="31" t="e">
        <f t="shared" si="1"/>
        <v>#DIV/0!</v>
      </c>
      <c r="K62" s="31" t="e">
        <f t="shared" si="2"/>
        <v>#DIV/0!</v>
      </c>
    </row>
    <row r="63" spans="1:11" ht="15">
      <c r="A63" s="28">
        <v>51</v>
      </c>
      <c r="B63" s="36"/>
      <c r="C63" s="36"/>
      <c r="D63" s="36"/>
      <c r="E63" s="29"/>
      <c r="F63" s="29"/>
      <c r="G63" s="29"/>
      <c r="H63" s="29"/>
      <c r="I63" s="30">
        <f t="shared" si="6"/>
        <v>0</v>
      </c>
      <c r="J63" s="31" t="e">
        <f t="shared" si="1"/>
        <v>#DIV/0!</v>
      </c>
      <c r="K63" s="31" t="e">
        <f t="shared" si="2"/>
        <v>#DIV/0!</v>
      </c>
    </row>
    <row r="64" spans="1:11" ht="15">
      <c r="A64" s="28">
        <v>52</v>
      </c>
      <c r="B64" s="36"/>
      <c r="C64" s="36"/>
      <c r="D64" s="36"/>
      <c r="E64" s="29"/>
      <c r="F64" s="29"/>
      <c r="G64" s="29"/>
      <c r="H64" s="29"/>
      <c r="I64" s="30">
        <f t="shared" si="6"/>
        <v>0</v>
      </c>
      <c r="J64" s="31" t="e">
        <f t="shared" si="1"/>
        <v>#DIV/0!</v>
      </c>
      <c r="K64" s="31" t="e">
        <f t="shared" si="2"/>
        <v>#DIV/0!</v>
      </c>
    </row>
    <row r="65" spans="1:11" ht="15">
      <c r="A65" s="28">
        <v>53</v>
      </c>
      <c r="B65" s="36"/>
      <c r="C65" s="36"/>
      <c r="D65" s="36"/>
      <c r="E65" s="29"/>
      <c r="F65" s="29"/>
      <c r="G65" s="29"/>
      <c r="H65" s="29"/>
      <c r="I65" s="30">
        <f t="shared" si="6"/>
        <v>0</v>
      </c>
      <c r="J65" s="31" t="e">
        <f t="shared" si="1"/>
        <v>#DIV/0!</v>
      </c>
      <c r="K65" s="31" t="e">
        <f t="shared" si="2"/>
        <v>#DIV/0!</v>
      </c>
    </row>
    <row r="66" spans="1:11" ht="15">
      <c r="A66" s="28">
        <v>54</v>
      </c>
      <c r="B66" s="36"/>
      <c r="C66" s="36"/>
      <c r="D66" s="36"/>
      <c r="E66" s="29"/>
      <c r="F66" s="29"/>
      <c r="G66" s="29"/>
      <c r="H66" s="29"/>
      <c r="I66" s="30">
        <f t="shared" si="6"/>
        <v>0</v>
      </c>
      <c r="J66" s="31" t="e">
        <f t="shared" si="1"/>
        <v>#DIV/0!</v>
      </c>
      <c r="K66" s="31" t="e">
        <f t="shared" si="2"/>
        <v>#DIV/0!</v>
      </c>
    </row>
    <row r="67" spans="1:11" ht="15">
      <c r="A67" s="28">
        <v>55</v>
      </c>
      <c r="B67" s="36"/>
      <c r="C67" s="36"/>
      <c r="D67" s="36"/>
      <c r="E67" s="29"/>
      <c r="F67" s="29"/>
      <c r="G67" s="29"/>
      <c r="H67" s="29"/>
      <c r="I67" s="30">
        <f t="shared" si="6"/>
        <v>0</v>
      </c>
      <c r="J67" s="31" t="e">
        <f t="shared" si="1"/>
        <v>#DIV/0!</v>
      </c>
      <c r="K67" s="31" t="e">
        <f t="shared" si="2"/>
        <v>#DIV/0!</v>
      </c>
    </row>
    <row r="68" spans="1:11" ht="15">
      <c r="A68" s="28">
        <v>56</v>
      </c>
      <c r="B68" s="36"/>
      <c r="C68" s="36"/>
      <c r="D68" s="36"/>
      <c r="E68" s="29"/>
      <c r="F68" s="29"/>
      <c r="G68" s="29"/>
      <c r="H68" s="29"/>
      <c r="I68" s="30">
        <f t="shared" si="6"/>
        <v>0</v>
      </c>
      <c r="J68" s="31" t="e">
        <f t="shared" si="1"/>
        <v>#DIV/0!</v>
      </c>
      <c r="K68" s="31" t="e">
        <f t="shared" si="2"/>
        <v>#DIV/0!</v>
      </c>
    </row>
    <row r="69" spans="1:11" ht="15">
      <c r="A69" s="28">
        <v>57</v>
      </c>
      <c r="B69" s="36"/>
      <c r="C69" s="36"/>
      <c r="D69" s="36"/>
      <c r="E69" s="29"/>
      <c r="F69" s="29"/>
      <c r="G69" s="29"/>
      <c r="H69" s="29"/>
      <c r="I69" s="30">
        <f t="shared" si="6"/>
        <v>0</v>
      </c>
      <c r="J69" s="31" t="e">
        <f t="shared" si="1"/>
        <v>#DIV/0!</v>
      </c>
      <c r="K69" s="31" t="e">
        <f t="shared" si="2"/>
        <v>#DIV/0!</v>
      </c>
    </row>
    <row r="70" spans="1:11" ht="15">
      <c r="A70" s="28">
        <v>58</v>
      </c>
      <c r="B70" s="36"/>
      <c r="C70" s="36"/>
      <c r="D70" s="36"/>
      <c r="E70" s="29"/>
      <c r="F70" s="29"/>
      <c r="G70" s="29"/>
      <c r="H70" s="29"/>
      <c r="I70" s="30">
        <f t="shared" si="6"/>
        <v>0</v>
      </c>
      <c r="J70" s="31" t="e">
        <f t="shared" si="1"/>
        <v>#DIV/0!</v>
      </c>
      <c r="K70" s="31" t="e">
        <f t="shared" si="2"/>
        <v>#DIV/0!</v>
      </c>
    </row>
    <row r="71" spans="1:11" ht="15">
      <c r="A71" s="28">
        <v>59</v>
      </c>
      <c r="B71" s="36"/>
      <c r="C71" s="36"/>
      <c r="D71" s="36"/>
      <c r="E71" s="29"/>
      <c r="F71" s="29"/>
      <c r="G71" s="29"/>
      <c r="H71" s="29"/>
      <c r="I71" s="30">
        <f t="shared" si="6"/>
        <v>0</v>
      </c>
      <c r="J71" s="31" t="e">
        <f t="shared" si="1"/>
        <v>#DIV/0!</v>
      </c>
      <c r="K71" s="31" t="e">
        <f t="shared" si="2"/>
        <v>#DIV/0!</v>
      </c>
    </row>
    <row r="72" spans="1:11" ht="15">
      <c r="A72" s="28">
        <v>60</v>
      </c>
      <c r="B72" s="36"/>
      <c r="C72" s="36"/>
      <c r="D72" s="36"/>
      <c r="E72" s="29"/>
      <c r="F72" s="29"/>
      <c r="G72" s="29"/>
      <c r="H72" s="29"/>
      <c r="I72" s="30">
        <f t="shared" si="6"/>
        <v>0</v>
      </c>
      <c r="J72" s="31" t="e">
        <f t="shared" si="1"/>
        <v>#DIV/0!</v>
      </c>
      <c r="K72" s="31" t="e">
        <f t="shared" si="2"/>
        <v>#DIV/0!</v>
      </c>
    </row>
    <row r="73" spans="1:11" ht="15">
      <c r="A73" s="28">
        <v>61</v>
      </c>
      <c r="B73" s="36"/>
      <c r="C73" s="36"/>
      <c r="D73" s="36"/>
      <c r="E73" s="29"/>
      <c r="F73" s="29"/>
      <c r="G73" s="29"/>
      <c r="H73" s="29"/>
      <c r="I73" s="30">
        <f t="shared" si="6"/>
        <v>0</v>
      </c>
      <c r="J73" s="31" t="e">
        <f t="shared" si="1"/>
        <v>#DIV/0!</v>
      </c>
      <c r="K73" s="31" t="e">
        <f t="shared" si="2"/>
        <v>#DIV/0!</v>
      </c>
    </row>
    <row r="74" spans="1:11">
      <c r="A74" s="34" t="s">
        <v>46</v>
      </c>
      <c r="B74" s="35">
        <f>SUM(B13:B73)</f>
        <v>610</v>
      </c>
      <c r="C74" s="35">
        <f>SUM(C13:C73)</f>
        <v>579.5</v>
      </c>
      <c r="D74" s="35">
        <f>SUM(D13:D73)</f>
        <v>0</v>
      </c>
      <c r="E74" s="35">
        <f t="shared" ref="E74:I74" si="7">SUM(E13:E73)</f>
        <v>0</v>
      </c>
      <c r="F74" s="35">
        <f t="shared" si="7"/>
        <v>0</v>
      </c>
      <c r="G74" s="35">
        <f t="shared" si="7"/>
        <v>0</v>
      </c>
      <c r="H74" s="35">
        <f t="shared" si="7"/>
        <v>0</v>
      </c>
      <c r="I74" s="35">
        <f t="shared" si="7"/>
        <v>1189.5</v>
      </c>
      <c r="J74" s="20"/>
    </row>
    <row r="75" spans="1:11">
      <c r="B75" s="13">
        <f>AVERAGE(B13:B28)</f>
        <v>38.125</v>
      </c>
      <c r="C75" s="13">
        <f>AVERAGE(C13:C28)</f>
        <v>36.21875</v>
      </c>
    </row>
    <row r="83" spans="1:5" ht="15">
      <c r="A83" s="39">
        <v>125.26</v>
      </c>
      <c r="B83" s="39">
        <v>46.39</v>
      </c>
      <c r="C83" s="1">
        <f>B83/A83*100</f>
        <v>37.034967268082383</v>
      </c>
      <c r="D83" s="39"/>
      <c r="E83" s="39"/>
    </row>
    <row r="84" spans="1:5" ht="15">
      <c r="A84" s="39">
        <v>113.99000000000001</v>
      </c>
      <c r="B84" s="39">
        <v>42.57</v>
      </c>
      <c r="C84" s="1">
        <f t="shared" ref="C84:C114" si="8">B84/A84*100</f>
        <v>37.345381173787175</v>
      </c>
      <c r="D84" s="39"/>
      <c r="E84" s="39"/>
    </row>
    <row r="85" spans="1:5" ht="15">
      <c r="A85" s="39">
        <v>85.42</v>
      </c>
      <c r="B85" s="39">
        <v>36.97</v>
      </c>
      <c r="C85" s="1">
        <f t="shared" si="8"/>
        <v>43.280262233668928</v>
      </c>
      <c r="D85" s="39"/>
      <c r="E85" s="39"/>
    </row>
    <row r="86" spans="1:5" ht="15">
      <c r="A86" s="39">
        <v>102.96</v>
      </c>
      <c r="B86" s="39">
        <v>36.86</v>
      </c>
      <c r="C86" s="1">
        <f t="shared" si="8"/>
        <v>35.800310800310804</v>
      </c>
      <c r="D86" s="39"/>
      <c r="E86" s="39"/>
    </row>
    <row r="87" spans="1:5" ht="15">
      <c r="A87" s="39">
        <v>98.96</v>
      </c>
      <c r="B87" s="39">
        <v>20.14</v>
      </c>
      <c r="C87" s="1">
        <f t="shared" si="8"/>
        <v>20.351657235246567</v>
      </c>
      <c r="D87" s="39"/>
      <c r="E87" s="39"/>
    </row>
    <row r="88" spans="1:5" ht="15">
      <c r="A88" s="39">
        <v>131.46</v>
      </c>
      <c r="B88" s="39">
        <v>53.62</v>
      </c>
      <c r="C88" s="1">
        <f t="shared" si="8"/>
        <v>40.788072417465379</v>
      </c>
      <c r="D88" s="39"/>
      <c r="E88" s="39"/>
    </row>
    <row r="89" spans="1:5" ht="15">
      <c r="A89" s="39">
        <v>107.49000000000001</v>
      </c>
      <c r="B89" s="39">
        <v>42.65</v>
      </c>
      <c r="C89" s="1">
        <f t="shared" si="8"/>
        <v>39.678109591589909</v>
      </c>
      <c r="D89" s="39"/>
      <c r="E89" s="39"/>
    </row>
    <row r="90" spans="1:5" ht="15">
      <c r="A90" s="39">
        <v>94.33</v>
      </c>
      <c r="B90" s="39">
        <v>39.58</v>
      </c>
      <c r="C90" s="1">
        <f t="shared" si="8"/>
        <v>41.959079826142265</v>
      </c>
      <c r="D90" s="39"/>
      <c r="E90" s="39"/>
    </row>
    <row r="91" spans="1:5" ht="15">
      <c r="A91" s="39">
        <v>78.680000000000007</v>
      </c>
      <c r="B91" s="39">
        <v>30.66</v>
      </c>
      <c r="C91" s="1">
        <f t="shared" si="8"/>
        <v>38.967971530249109</v>
      </c>
      <c r="D91" s="39"/>
      <c r="E91" s="39"/>
    </row>
    <row r="92" spans="1:5" ht="15">
      <c r="A92" s="39">
        <v>103.72</v>
      </c>
      <c r="B92" s="39">
        <v>37.32</v>
      </c>
      <c r="C92" s="1">
        <f t="shared" si="8"/>
        <v>35.98148862321635</v>
      </c>
      <c r="D92" s="39"/>
      <c r="E92" s="39"/>
    </row>
    <row r="93" spans="1:5" ht="15">
      <c r="A93" s="39">
        <v>117.17999999999999</v>
      </c>
      <c r="B93" s="39">
        <v>46.66</v>
      </c>
      <c r="C93" s="1">
        <f t="shared" si="8"/>
        <v>39.81908175456563</v>
      </c>
      <c r="D93" s="39"/>
      <c r="E93" s="39"/>
    </row>
    <row r="94" spans="1:5" ht="15">
      <c r="A94" s="39">
        <v>105</v>
      </c>
      <c r="B94" s="39">
        <v>35.14</v>
      </c>
      <c r="C94" s="1">
        <f t="shared" si="8"/>
        <v>33.466666666666669</v>
      </c>
      <c r="D94" s="39"/>
      <c r="E94" s="39"/>
    </row>
    <row r="95" spans="1:5" ht="15">
      <c r="A95" s="39">
        <v>117.1</v>
      </c>
      <c r="B95" s="39">
        <v>43.66</v>
      </c>
      <c r="C95" s="1">
        <f t="shared" si="8"/>
        <v>37.284372331340734</v>
      </c>
      <c r="D95" s="39"/>
      <c r="E95" s="39"/>
    </row>
    <row r="96" spans="1:5" ht="15">
      <c r="A96" s="39">
        <v>86.84</v>
      </c>
      <c r="B96" s="39">
        <v>30.18</v>
      </c>
      <c r="C96" s="1">
        <f t="shared" si="8"/>
        <v>34.753569783509903</v>
      </c>
      <c r="D96" s="39"/>
      <c r="E96" s="39"/>
    </row>
    <row r="97" spans="1:5" ht="15">
      <c r="A97" s="39">
        <v>97.49</v>
      </c>
      <c r="B97" s="39">
        <v>39.83</v>
      </c>
      <c r="C97" s="1">
        <f t="shared" si="8"/>
        <v>40.855472356139096</v>
      </c>
      <c r="D97" s="39"/>
      <c r="E97" s="39"/>
    </row>
    <row r="98" spans="1:5" ht="15">
      <c r="A98" s="39">
        <v>126.19</v>
      </c>
      <c r="B98" s="39">
        <v>44.46</v>
      </c>
      <c r="C98" s="1">
        <f t="shared" si="8"/>
        <v>35.232585783342579</v>
      </c>
      <c r="D98" s="39"/>
      <c r="E98" s="39"/>
    </row>
    <row r="99" spans="1:5" ht="15">
      <c r="A99" s="39">
        <v>103.38</v>
      </c>
      <c r="B99" s="39">
        <v>40.869999999999997</v>
      </c>
      <c r="C99" s="1">
        <f t="shared" si="8"/>
        <v>39.533758947572061</v>
      </c>
      <c r="D99" s="39"/>
      <c r="E99" s="39"/>
    </row>
    <row r="100" spans="1:5" ht="15">
      <c r="A100" s="39">
        <v>89.34</v>
      </c>
      <c r="B100" s="39">
        <v>34.5</v>
      </c>
      <c r="C100" s="1">
        <f t="shared" si="8"/>
        <v>38.616521155137676</v>
      </c>
      <c r="D100" s="39"/>
      <c r="E100" s="39"/>
    </row>
    <row r="101" spans="1:5" ht="15">
      <c r="A101" s="39">
        <v>104.86</v>
      </c>
      <c r="B101" s="39">
        <v>41.12</v>
      </c>
      <c r="C101" s="1">
        <f t="shared" si="8"/>
        <v>39.214190349036812</v>
      </c>
      <c r="D101" s="39"/>
      <c r="E101" s="39"/>
    </row>
    <row r="102" spans="1:5" ht="15">
      <c r="A102" s="39">
        <v>84.82</v>
      </c>
      <c r="B102" s="39">
        <v>33.299999999999997</v>
      </c>
      <c r="C102" s="1">
        <f t="shared" si="8"/>
        <v>39.259608582881391</v>
      </c>
      <c r="D102" s="39"/>
      <c r="E102" s="39"/>
    </row>
    <row r="103" spans="1:5" ht="15">
      <c r="A103" s="39">
        <v>101.80999999999999</v>
      </c>
      <c r="B103" s="39">
        <v>29.99</v>
      </c>
      <c r="C103" s="1">
        <f t="shared" si="8"/>
        <v>29.456831352519401</v>
      </c>
      <c r="D103" s="39"/>
      <c r="E103" s="39"/>
    </row>
    <row r="104" spans="1:5" ht="15">
      <c r="A104" s="39">
        <v>122.74</v>
      </c>
      <c r="B104" s="39">
        <v>44.15</v>
      </c>
      <c r="C104" s="1">
        <f t="shared" si="8"/>
        <v>35.970343816196838</v>
      </c>
      <c r="D104" s="39"/>
      <c r="E104" s="39"/>
    </row>
    <row r="105" spans="1:5" ht="15">
      <c r="A105" s="39">
        <v>92.31</v>
      </c>
      <c r="B105" s="39">
        <v>42.23</v>
      </c>
      <c r="C105" s="1">
        <f t="shared" si="8"/>
        <v>45.748022966092513</v>
      </c>
      <c r="D105" s="39"/>
      <c r="E105" s="39"/>
    </row>
    <row r="106" spans="1:5" ht="15">
      <c r="A106" s="39">
        <v>83.88</v>
      </c>
      <c r="B106" s="39">
        <v>38.22</v>
      </c>
      <c r="C106" s="1">
        <f t="shared" si="8"/>
        <v>45.565092989985693</v>
      </c>
      <c r="D106" s="39"/>
      <c r="E106" s="39"/>
    </row>
    <row r="107" spans="1:5" ht="15">
      <c r="A107" s="39">
        <v>87.22</v>
      </c>
      <c r="B107" s="39">
        <v>39.15</v>
      </c>
      <c r="C107" s="1">
        <f t="shared" si="8"/>
        <v>44.886493923412061</v>
      </c>
      <c r="D107" s="39"/>
      <c r="E107" s="39"/>
    </row>
    <row r="108" spans="1:5" ht="15">
      <c r="A108" s="39">
        <v>118.73</v>
      </c>
      <c r="B108" s="39">
        <v>41.2</v>
      </c>
      <c r="C108" s="1">
        <f t="shared" si="8"/>
        <v>34.700581150509564</v>
      </c>
      <c r="D108" s="39"/>
      <c r="E108" s="39"/>
    </row>
    <row r="109" spans="1:5" ht="15">
      <c r="A109" s="39">
        <v>96.72</v>
      </c>
      <c r="B109" s="39">
        <v>46.34</v>
      </c>
      <c r="C109" s="1">
        <f t="shared" si="8"/>
        <v>47.911497105045498</v>
      </c>
      <c r="D109" s="39"/>
      <c r="E109" s="39"/>
    </row>
    <row r="110" spans="1:5" ht="15">
      <c r="A110" s="39">
        <v>98.69</v>
      </c>
      <c r="B110" s="39">
        <v>34.950000000000003</v>
      </c>
      <c r="C110" s="1">
        <f t="shared" si="8"/>
        <v>35.413922383220189</v>
      </c>
      <c r="D110" s="39"/>
      <c r="E110" s="39"/>
    </row>
    <row r="111" spans="1:5" ht="15">
      <c r="A111" s="39">
        <v>103.47</v>
      </c>
      <c r="B111" s="39">
        <v>37.200000000000003</v>
      </c>
      <c r="C111" s="1">
        <f t="shared" si="8"/>
        <v>35.952449985503051</v>
      </c>
      <c r="D111" s="39"/>
      <c r="E111" s="39"/>
    </row>
    <row r="112" spans="1:5" ht="15">
      <c r="A112" s="39">
        <v>70.03</v>
      </c>
      <c r="B112" s="39">
        <v>28.57</v>
      </c>
      <c r="C112" s="1">
        <f t="shared" si="8"/>
        <v>40.796801370841067</v>
      </c>
      <c r="D112" s="39"/>
      <c r="E112" s="39"/>
    </row>
    <row r="113" spans="1:5" ht="15">
      <c r="A113" s="39">
        <v>84.85</v>
      </c>
      <c r="B113" s="39">
        <v>34.89</v>
      </c>
      <c r="C113" s="1">
        <f t="shared" si="8"/>
        <v>41.119622863877439</v>
      </c>
      <c r="D113" s="39"/>
      <c r="E113" s="39"/>
    </row>
    <row r="114" spans="1:5" ht="15">
      <c r="A114" s="39">
        <v>144.16999999999999</v>
      </c>
      <c r="B114" s="39">
        <v>47.96</v>
      </c>
      <c r="C114" s="1">
        <f t="shared" si="8"/>
        <v>33.2662828605119</v>
      </c>
      <c r="D114" s="39"/>
      <c r="E114" s="39"/>
    </row>
  </sheetData>
  <protectedRanges>
    <protectedRange sqref="H13:H73" name="values_3"/>
    <protectedRange sqref="E13:G73" name="values_1_1"/>
  </protectedRanges>
  <mergeCells count="3">
    <mergeCell ref="D8:E8"/>
    <mergeCell ref="D9:E9"/>
    <mergeCell ref="D10:E10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O33"/>
  <sheetViews>
    <sheetView zoomScale="80" zoomScaleNormal="80" workbookViewId="0">
      <selection activeCell="D2" sqref="D2"/>
    </sheetView>
  </sheetViews>
  <sheetFormatPr defaultColWidth="10.5703125" defaultRowHeight="15"/>
  <cols>
    <col min="11" max="11" width="15" bestFit="1" customWidth="1"/>
  </cols>
  <sheetData>
    <row r="1" spans="1:15">
      <c r="A1" t="s">
        <v>59</v>
      </c>
      <c r="B1" t="s">
        <v>60</v>
      </c>
      <c r="C1" t="s">
        <v>14</v>
      </c>
      <c r="D1" t="s">
        <v>47</v>
      </c>
      <c r="E1" t="s">
        <v>48</v>
      </c>
      <c r="F1" t="s">
        <v>49</v>
      </c>
      <c r="G1" t="s">
        <v>50</v>
      </c>
      <c r="H1" t="s">
        <v>51</v>
      </c>
      <c r="I1" t="s">
        <v>52</v>
      </c>
      <c r="J1" t="s">
        <v>53</v>
      </c>
      <c r="K1" t="s">
        <v>54</v>
      </c>
      <c r="L1" t="s">
        <v>55</v>
      </c>
      <c r="M1" t="s">
        <v>56</v>
      </c>
      <c r="N1" t="s">
        <v>57</v>
      </c>
      <c r="O1" t="s">
        <v>58</v>
      </c>
    </row>
    <row r="2" spans="1:15">
      <c r="A2">
        <v>1</v>
      </c>
      <c r="B2">
        <v>1</v>
      </c>
      <c r="C2" t="s">
        <v>61</v>
      </c>
      <c r="D2" s="39">
        <v>3.8</v>
      </c>
      <c r="E2" s="39">
        <v>6.4</v>
      </c>
      <c r="F2" s="39">
        <v>2.8529244747302669</v>
      </c>
      <c r="G2" s="39">
        <v>0.72299999999999998</v>
      </c>
      <c r="H2" s="39">
        <v>58.522499999999994</v>
      </c>
      <c r="I2" s="39">
        <v>2.3479999999999999</v>
      </c>
      <c r="J2" s="39">
        <v>78.87</v>
      </c>
      <c r="K2" s="39">
        <v>46.39</v>
      </c>
      <c r="L2" s="39">
        <v>125.26</v>
      </c>
      <c r="M2" s="39">
        <v>37.034967268082383</v>
      </c>
      <c r="N2" s="39">
        <v>27.25</v>
      </c>
      <c r="O2" s="39">
        <v>54.5</v>
      </c>
    </row>
    <row r="3" spans="1:15">
      <c r="A3">
        <v>2</v>
      </c>
      <c r="B3">
        <v>1</v>
      </c>
      <c r="C3" t="s">
        <v>62</v>
      </c>
      <c r="D3" s="39">
        <v>1.8</v>
      </c>
      <c r="E3" s="39">
        <v>5.0999999999999996</v>
      </c>
      <c r="F3" s="39">
        <v>4.8766788766788762</v>
      </c>
      <c r="G3" s="39">
        <v>0.57799999999999996</v>
      </c>
      <c r="H3" s="39">
        <v>63.847500000000004</v>
      </c>
      <c r="I3" s="39">
        <v>2.6350000000000002</v>
      </c>
      <c r="J3" s="39">
        <v>71.42</v>
      </c>
      <c r="K3" s="39">
        <v>42.57</v>
      </c>
      <c r="L3" s="39">
        <v>113.99000000000001</v>
      </c>
      <c r="M3" s="39">
        <v>37.345381173787175</v>
      </c>
      <c r="N3" s="39">
        <v>15</v>
      </c>
      <c r="O3" s="39">
        <v>30</v>
      </c>
    </row>
    <row r="4" spans="1:15">
      <c r="A4">
        <v>3</v>
      </c>
      <c r="B4">
        <v>1</v>
      </c>
      <c r="C4" t="s">
        <v>63</v>
      </c>
      <c r="D4" s="39">
        <v>1.6</v>
      </c>
      <c r="E4" s="39">
        <v>6.4</v>
      </c>
      <c r="F4" s="39">
        <v>4.3322554567502003</v>
      </c>
      <c r="G4" s="39">
        <v>0.438</v>
      </c>
      <c r="H4" s="39">
        <v>56.927500000000002</v>
      </c>
      <c r="I4" s="39">
        <v>2.3029999999999999</v>
      </c>
      <c r="J4" s="39">
        <v>58.45</v>
      </c>
      <c r="K4" s="39">
        <v>36.97</v>
      </c>
      <c r="L4" s="39">
        <v>85.42</v>
      </c>
      <c r="M4" s="39">
        <v>43.280262233668928</v>
      </c>
      <c r="N4" s="39">
        <v>15</v>
      </c>
      <c r="O4" s="39">
        <v>30</v>
      </c>
    </row>
    <row r="5" spans="1:15">
      <c r="A5">
        <v>4</v>
      </c>
      <c r="B5">
        <v>1</v>
      </c>
      <c r="C5" t="s">
        <v>64</v>
      </c>
      <c r="D5" s="39">
        <v>2.5</v>
      </c>
      <c r="E5" s="39">
        <v>6.8</v>
      </c>
      <c r="F5" s="39">
        <v>4.6151136163466617</v>
      </c>
      <c r="G5" s="39">
        <v>0.57199999999999995</v>
      </c>
      <c r="H5" s="39">
        <v>51.089999999999996</v>
      </c>
      <c r="I5" s="39">
        <v>2.3460000000000001</v>
      </c>
      <c r="J5" s="39">
        <v>66.099999999999994</v>
      </c>
      <c r="K5" s="39">
        <v>36.86</v>
      </c>
      <c r="L5" s="39">
        <v>102.96</v>
      </c>
      <c r="M5" s="39">
        <v>35.800310800310804</v>
      </c>
      <c r="N5" s="39">
        <v>18.25</v>
      </c>
      <c r="O5" s="39">
        <v>36.5</v>
      </c>
    </row>
    <row r="6" spans="1:15">
      <c r="A6">
        <v>5</v>
      </c>
      <c r="B6">
        <v>1</v>
      </c>
      <c r="C6" t="s">
        <v>65</v>
      </c>
      <c r="D6" s="39">
        <v>2.2999999999999998</v>
      </c>
      <c r="E6" s="39">
        <v>6.6</v>
      </c>
      <c r="F6" s="39">
        <v>2.9682019656966698</v>
      </c>
      <c r="G6" s="39">
        <v>0.45600000000000002</v>
      </c>
      <c r="H6" s="39">
        <v>56.04</v>
      </c>
      <c r="I6" s="39">
        <v>2.2000000000000002</v>
      </c>
      <c r="J6" s="39">
        <v>68.819999999999993</v>
      </c>
      <c r="K6" s="39">
        <v>20.14</v>
      </c>
      <c r="L6" s="39">
        <v>98.96</v>
      </c>
      <c r="M6" s="39">
        <v>20.351657235246567</v>
      </c>
      <c r="N6" s="39">
        <v>18.75</v>
      </c>
      <c r="O6" s="39">
        <v>27.5</v>
      </c>
    </row>
    <row r="7" spans="1:15">
      <c r="A7">
        <v>6</v>
      </c>
      <c r="B7">
        <v>1</v>
      </c>
      <c r="C7" t="s">
        <v>66</v>
      </c>
      <c r="D7" s="39">
        <v>3.5</v>
      </c>
      <c r="E7" s="39">
        <v>5.04</v>
      </c>
      <c r="F7" s="39">
        <v>2.5792507204610953</v>
      </c>
      <c r="G7" s="39">
        <v>0.68600000000000005</v>
      </c>
      <c r="H7" s="39">
        <v>51.5625</v>
      </c>
      <c r="I7" s="39">
        <v>1.623</v>
      </c>
      <c r="J7" s="39">
        <v>77.84</v>
      </c>
      <c r="K7" s="39">
        <v>53.62</v>
      </c>
      <c r="L7" s="39">
        <v>131.46</v>
      </c>
      <c r="M7" s="39">
        <v>40.788072417465379</v>
      </c>
      <c r="N7" s="39">
        <v>28</v>
      </c>
      <c r="O7" s="39">
        <v>56</v>
      </c>
    </row>
    <row r="8" spans="1:15">
      <c r="A8">
        <v>7</v>
      </c>
      <c r="B8">
        <v>1</v>
      </c>
      <c r="C8" t="s">
        <v>67</v>
      </c>
      <c r="D8" s="39">
        <v>3.5</v>
      </c>
      <c r="E8" s="39">
        <v>5.4</v>
      </c>
      <c r="F8" s="39">
        <v>3.6943568173852088</v>
      </c>
      <c r="G8" s="39">
        <v>0.59399999999999997</v>
      </c>
      <c r="H8" s="39">
        <v>56.857500000000002</v>
      </c>
      <c r="I8" s="39">
        <v>2.226</v>
      </c>
      <c r="J8" s="39">
        <v>64.84</v>
      </c>
      <c r="K8" s="39">
        <v>42.65</v>
      </c>
      <c r="L8" s="39">
        <v>107.49000000000001</v>
      </c>
      <c r="M8" s="39">
        <v>39.678109591589909</v>
      </c>
      <c r="N8" s="39">
        <v>15.75</v>
      </c>
      <c r="O8" s="39">
        <v>31.5</v>
      </c>
    </row>
    <row r="9" spans="1:15">
      <c r="A9">
        <v>8</v>
      </c>
      <c r="B9">
        <v>1</v>
      </c>
      <c r="C9" t="s">
        <v>68</v>
      </c>
      <c r="D9" s="39">
        <v>3.3</v>
      </c>
      <c r="E9" s="39">
        <v>5.3</v>
      </c>
      <c r="F9" s="39">
        <v>2.780595656132137</v>
      </c>
      <c r="G9" s="39">
        <v>0.83599999999999997</v>
      </c>
      <c r="H9" s="39">
        <v>71.717500000000001</v>
      </c>
      <c r="I9" s="39">
        <v>2.351</v>
      </c>
      <c r="J9" s="39">
        <v>54.75</v>
      </c>
      <c r="K9" s="39">
        <v>39.58</v>
      </c>
      <c r="L9" s="39">
        <v>94.33</v>
      </c>
      <c r="M9" s="39">
        <v>41.959079826142265</v>
      </c>
      <c r="N9" s="39">
        <v>13.75</v>
      </c>
      <c r="O9" s="39">
        <v>27.5</v>
      </c>
    </row>
    <row r="10" spans="1:15">
      <c r="A10">
        <v>9</v>
      </c>
      <c r="B10">
        <v>1</v>
      </c>
      <c r="C10" t="s">
        <v>69</v>
      </c>
      <c r="D10" s="39">
        <v>5</v>
      </c>
      <c r="E10" s="39">
        <v>5</v>
      </c>
      <c r="F10" s="39">
        <v>1.7018880997748138</v>
      </c>
      <c r="G10" s="39">
        <v>0.41399999999999998</v>
      </c>
      <c r="H10" s="39">
        <v>54.48</v>
      </c>
      <c r="I10" s="39">
        <v>2.7809999999999997</v>
      </c>
      <c r="J10" s="39">
        <v>48.02</v>
      </c>
      <c r="K10" s="39">
        <v>30.66</v>
      </c>
      <c r="L10" s="39">
        <v>78.680000000000007</v>
      </c>
      <c r="M10" s="39">
        <v>38.967971530249109</v>
      </c>
      <c r="N10" s="39">
        <v>15.25</v>
      </c>
      <c r="O10" s="39">
        <v>30.5</v>
      </c>
    </row>
    <row r="11" spans="1:15">
      <c r="A11">
        <v>10</v>
      </c>
      <c r="B11">
        <v>1</v>
      </c>
      <c r="C11" t="s">
        <v>70</v>
      </c>
      <c r="D11" s="39">
        <v>2.1</v>
      </c>
      <c r="E11" s="39">
        <v>5.8</v>
      </c>
      <c r="F11" s="39">
        <v>4.5944285129045479</v>
      </c>
      <c r="G11" s="39">
        <v>0.48199999999999998</v>
      </c>
      <c r="H11" s="39">
        <v>66.265000000000001</v>
      </c>
      <c r="I11" s="39">
        <v>2.4329999999999998</v>
      </c>
      <c r="J11" s="39">
        <v>66.400000000000006</v>
      </c>
      <c r="K11" s="39">
        <v>37.32</v>
      </c>
      <c r="L11" s="39">
        <v>103.72</v>
      </c>
      <c r="M11" s="39">
        <v>35.98148862321635</v>
      </c>
      <c r="N11" s="39">
        <v>16</v>
      </c>
      <c r="O11" s="39">
        <v>32</v>
      </c>
    </row>
    <row r="12" spans="1:15">
      <c r="A12">
        <v>11</v>
      </c>
      <c r="B12">
        <v>1</v>
      </c>
      <c r="C12" t="s">
        <v>71</v>
      </c>
      <c r="D12" s="39">
        <v>3</v>
      </c>
      <c r="E12" s="39">
        <v>5.0999999999999996</v>
      </c>
      <c r="F12" s="39">
        <v>2.9018973378438009</v>
      </c>
      <c r="G12" s="39">
        <v>0.50600000000000001</v>
      </c>
      <c r="H12" s="39">
        <v>62.84</v>
      </c>
      <c r="I12" s="39">
        <v>2.637</v>
      </c>
      <c r="J12" s="39">
        <v>70.52</v>
      </c>
      <c r="K12" s="39">
        <v>46.66</v>
      </c>
      <c r="L12" s="39">
        <v>117.17999999999999</v>
      </c>
      <c r="M12" s="39">
        <v>39.81908175456563</v>
      </c>
      <c r="N12" s="39">
        <v>19</v>
      </c>
      <c r="O12" s="39">
        <v>38</v>
      </c>
    </row>
    <row r="13" spans="1:15">
      <c r="A13">
        <v>12</v>
      </c>
      <c r="B13">
        <v>1</v>
      </c>
      <c r="C13" t="s">
        <v>72</v>
      </c>
      <c r="D13" s="39">
        <v>2.7</v>
      </c>
      <c r="E13" s="39">
        <v>4.2</v>
      </c>
      <c r="F13" s="39">
        <v>2.5813104870696493</v>
      </c>
      <c r="G13" s="39">
        <v>0.53800000000000003</v>
      </c>
      <c r="H13" s="39">
        <v>58.817500000000003</v>
      </c>
      <c r="I13" s="39">
        <v>2.06</v>
      </c>
      <c r="J13" s="39">
        <v>69.86</v>
      </c>
      <c r="K13" s="39">
        <v>35.14</v>
      </c>
      <c r="L13" s="39">
        <v>105</v>
      </c>
      <c r="M13" s="39">
        <v>33.466666666666669</v>
      </c>
      <c r="N13" s="39">
        <v>22.5</v>
      </c>
      <c r="O13" s="39">
        <v>45</v>
      </c>
    </row>
    <row r="14" spans="1:15">
      <c r="A14">
        <v>13</v>
      </c>
      <c r="B14">
        <v>1</v>
      </c>
      <c r="C14" t="s">
        <v>73</v>
      </c>
      <c r="D14" s="39">
        <v>3.9</v>
      </c>
      <c r="E14" s="39">
        <v>4</v>
      </c>
      <c r="F14" s="39">
        <v>1.7197594118957451</v>
      </c>
      <c r="G14" s="39">
        <v>0.75600000000000001</v>
      </c>
      <c r="H14" s="39">
        <v>59.067499999999995</v>
      </c>
      <c r="I14" s="39">
        <v>1.91</v>
      </c>
      <c r="J14" s="39">
        <v>73.44</v>
      </c>
      <c r="K14" s="39">
        <v>43.66</v>
      </c>
      <c r="L14" s="39">
        <v>117.1</v>
      </c>
      <c r="M14" s="39">
        <v>37.284372331340734</v>
      </c>
      <c r="N14" s="39">
        <v>25.5</v>
      </c>
      <c r="O14" s="39">
        <v>51</v>
      </c>
    </row>
    <row r="15" spans="1:15">
      <c r="A15">
        <v>14</v>
      </c>
      <c r="B15">
        <v>1</v>
      </c>
      <c r="C15" t="s">
        <v>74</v>
      </c>
      <c r="D15" s="39">
        <v>2.6</v>
      </c>
      <c r="E15" s="39">
        <v>4.4000000000000004</v>
      </c>
      <c r="F15" s="39">
        <v>2.8623308022449656</v>
      </c>
      <c r="G15" s="39">
        <v>0.41199999999999998</v>
      </c>
      <c r="H15" s="39">
        <v>52.395000000000003</v>
      </c>
      <c r="I15" s="39">
        <v>1.6440000000000001</v>
      </c>
      <c r="J15" s="39">
        <v>56.66</v>
      </c>
      <c r="K15" s="39">
        <v>30.18</v>
      </c>
      <c r="L15" s="39">
        <v>86.84</v>
      </c>
      <c r="M15" s="39">
        <v>34.753569783509903</v>
      </c>
      <c r="N15" s="39">
        <v>17.5</v>
      </c>
      <c r="O15" s="39">
        <v>35</v>
      </c>
    </row>
    <row r="16" spans="1:15">
      <c r="A16">
        <v>15</v>
      </c>
      <c r="B16">
        <v>1</v>
      </c>
      <c r="C16" t="s">
        <v>75</v>
      </c>
      <c r="D16" s="39">
        <v>2.4</v>
      </c>
      <c r="E16" s="39">
        <v>4.3</v>
      </c>
      <c r="F16" s="39">
        <v>3.041838750224457</v>
      </c>
      <c r="G16" s="39">
        <v>0.75600000000000001</v>
      </c>
      <c r="H16" s="39">
        <v>51.522500000000001</v>
      </c>
      <c r="I16" s="39">
        <v>2.1179999999999999</v>
      </c>
      <c r="J16" s="39">
        <v>57.66</v>
      </c>
      <c r="K16" s="39">
        <v>39.83</v>
      </c>
      <c r="L16" s="39">
        <v>97.49</v>
      </c>
      <c r="M16" s="39">
        <v>40.855472356139096</v>
      </c>
      <c r="N16" s="39">
        <v>20.75</v>
      </c>
      <c r="O16" s="39">
        <v>41.5</v>
      </c>
    </row>
    <row r="17" spans="1:15">
      <c r="A17">
        <v>16</v>
      </c>
      <c r="B17">
        <v>1</v>
      </c>
      <c r="C17" t="s">
        <v>76</v>
      </c>
      <c r="D17" s="39">
        <v>5</v>
      </c>
      <c r="E17" s="39">
        <v>4</v>
      </c>
      <c r="F17" s="39">
        <v>1.3363935562099429</v>
      </c>
      <c r="G17" s="39">
        <v>0.78400000000000003</v>
      </c>
      <c r="H17" s="39">
        <v>51.784999999999997</v>
      </c>
      <c r="I17" s="39">
        <v>2.31</v>
      </c>
      <c r="J17" s="39">
        <v>90.73</v>
      </c>
      <c r="K17" s="39">
        <v>44.46</v>
      </c>
      <c r="L17" s="39">
        <v>126.19</v>
      </c>
      <c r="M17" s="39">
        <v>35.232585783342579</v>
      </c>
      <c r="N17" s="39">
        <v>20.75</v>
      </c>
      <c r="O17" s="39">
        <v>43.5</v>
      </c>
    </row>
    <row r="18" spans="1:15">
      <c r="A18">
        <v>1</v>
      </c>
      <c r="B18">
        <v>2</v>
      </c>
      <c r="C18" t="s">
        <v>61</v>
      </c>
      <c r="D18" s="39">
        <v>5</v>
      </c>
      <c r="E18" s="39">
        <v>5.9</v>
      </c>
      <c r="F18" s="39">
        <v>1.3112766326000347</v>
      </c>
      <c r="G18" s="39">
        <v>0.51400000000000001</v>
      </c>
      <c r="H18" s="39">
        <v>61.447500000000005</v>
      </c>
      <c r="I18" s="39">
        <v>2.2000000000000002</v>
      </c>
      <c r="J18" s="39">
        <v>62.51</v>
      </c>
      <c r="K18" s="39">
        <v>40.869999999999997</v>
      </c>
      <c r="L18" s="39">
        <v>103.38</v>
      </c>
      <c r="M18" s="39">
        <v>39.533758947572061</v>
      </c>
      <c r="N18" s="39">
        <v>23.25</v>
      </c>
      <c r="O18" s="39">
        <v>42.5</v>
      </c>
    </row>
    <row r="19" spans="1:15">
      <c r="A19">
        <v>2</v>
      </c>
      <c r="B19">
        <v>2</v>
      </c>
      <c r="C19" t="s">
        <v>62</v>
      </c>
      <c r="D19" s="39">
        <v>3.1</v>
      </c>
      <c r="E19" s="39">
        <v>4.5999999999999996</v>
      </c>
      <c r="F19" s="39">
        <v>3.4866984038084601</v>
      </c>
      <c r="G19" s="39">
        <v>0.39</v>
      </c>
      <c r="H19" s="39">
        <v>58.839999999999996</v>
      </c>
      <c r="I19" s="39">
        <v>2.617</v>
      </c>
      <c r="J19" s="39">
        <v>54.84</v>
      </c>
      <c r="K19" s="39">
        <v>34.5</v>
      </c>
      <c r="L19" s="39">
        <v>89.34</v>
      </c>
      <c r="M19" s="39">
        <v>38.616521155137676</v>
      </c>
      <c r="N19" s="39">
        <v>13.5</v>
      </c>
      <c r="O19" s="39">
        <v>27</v>
      </c>
    </row>
    <row r="20" spans="1:15">
      <c r="A20">
        <v>3</v>
      </c>
      <c r="B20">
        <v>2</v>
      </c>
      <c r="C20" t="s">
        <v>63</v>
      </c>
      <c r="D20" s="39">
        <v>2.2000000000000002</v>
      </c>
      <c r="E20" s="39">
        <v>4.5999999999999996</v>
      </c>
      <c r="F20" s="39">
        <v>3.6191047162270182</v>
      </c>
      <c r="G20" s="39">
        <v>0.44</v>
      </c>
      <c r="H20" s="39">
        <v>59.834999999999994</v>
      </c>
      <c r="I20" s="39">
        <v>2.68</v>
      </c>
      <c r="J20" s="39">
        <v>63.74</v>
      </c>
      <c r="K20" s="39">
        <v>41.12</v>
      </c>
      <c r="L20" s="39">
        <v>104.86</v>
      </c>
      <c r="M20" s="39">
        <v>39.214190349036812</v>
      </c>
      <c r="N20" s="39">
        <v>16.5</v>
      </c>
      <c r="O20" s="39">
        <v>33</v>
      </c>
    </row>
    <row r="21" spans="1:15">
      <c r="A21">
        <v>4</v>
      </c>
      <c r="B21">
        <v>2</v>
      </c>
      <c r="C21" t="s">
        <v>64</v>
      </c>
      <c r="D21" s="39">
        <v>2.2999999999999998</v>
      </c>
      <c r="E21" s="39">
        <v>5.8</v>
      </c>
      <c r="F21" s="39">
        <v>4.2477544910179645</v>
      </c>
      <c r="G21" s="39">
        <v>0.61199999999999999</v>
      </c>
      <c r="H21" s="39">
        <v>62.344999999999999</v>
      </c>
      <c r="I21" s="39">
        <v>2.516</v>
      </c>
      <c r="J21" s="39">
        <v>51.52</v>
      </c>
      <c r="K21" s="39">
        <v>33.299999999999997</v>
      </c>
      <c r="L21" s="39">
        <v>84.82</v>
      </c>
      <c r="M21" s="39">
        <v>39.259608582881391</v>
      </c>
      <c r="N21" s="39">
        <v>16</v>
      </c>
      <c r="O21" s="39">
        <v>32</v>
      </c>
    </row>
    <row r="22" spans="1:15">
      <c r="A22">
        <v>5</v>
      </c>
      <c r="B22">
        <v>2</v>
      </c>
      <c r="C22" t="s">
        <v>65</v>
      </c>
      <c r="D22" s="39">
        <v>3.3</v>
      </c>
      <c r="E22" s="39">
        <v>4.8</v>
      </c>
      <c r="F22" s="39">
        <v>2.4670580560991517</v>
      </c>
      <c r="G22" s="39">
        <v>0.52300000000000002</v>
      </c>
      <c r="H22" s="39">
        <v>51.585000000000001</v>
      </c>
      <c r="I22" s="39">
        <v>2.2789999999999999</v>
      </c>
      <c r="J22" s="39">
        <v>71.819999999999993</v>
      </c>
      <c r="K22" s="39">
        <v>29.99</v>
      </c>
      <c r="L22" s="39">
        <v>101.80999999999999</v>
      </c>
      <c r="M22" s="39">
        <v>29.456831352519401</v>
      </c>
      <c r="N22" s="39">
        <v>20</v>
      </c>
      <c r="O22" s="39">
        <v>40</v>
      </c>
    </row>
    <row r="23" spans="1:15">
      <c r="A23">
        <v>6</v>
      </c>
      <c r="B23">
        <v>2</v>
      </c>
      <c r="C23" t="s">
        <v>66</v>
      </c>
      <c r="D23" s="39">
        <v>3</v>
      </c>
      <c r="E23" s="39">
        <v>5.6</v>
      </c>
      <c r="F23" s="39">
        <v>3.0961923847695392</v>
      </c>
      <c r="G23" s="39">
        <v>0.56399999999999995</v>
      </c>
      <c r="H23" s="39">
        <v>47.727499999999999</v>
      </c>
      <c r="I23" s="39">
        <v>1.738</v>
      </c>
      <c r="J23" s="39">
        <v>78.59</v>
      </c>
      <c r="K23" s="39">
        <v>44.15</v>
      </c>
      <c r="L23" s="39">
        <v>122.74</v>
      </c>
      <c r="M23" s="39">
        <v>35.970343816196838</v>
      </c>
      <c r="N23" s="39">
        <v>26.75</v>
      </c>
      <c r="O23" s="39">
        <v>53.5</v>
      </c>
    </row>
    <row r="24" spans="1:15">
      <c r="A24">
        <v>7</v>
      </c>
      <c r="B24">
        <v>2</v>
      </c>
      <c r="C24" t="s">
        <v>67</v>
      </c>
      <c r="D24" s="39">
        <v>4.5</v>
      </c>
      <c r="E24" s="39">
        <v>4.4000000000000004</v>
      </c>
      <c r="F24" s="39">
        <v>1.6530983622258404</v>
      </c>
      <c r="G24" s="39">
        <v>0.52</v>
      </c>
      <c r="H24" s="39">
        <v>54.192500000000003</v>
      </c>
      <c r="I24" s="39">
        <v>2.31</v>
      </c>
      <c r="J24" s="39">
        <v>60.08</v>
      </c>
      <c r="K24" s="39">
        <v>42.23</v>
      </c>
      <c r="L24" s="39">
        <v>92.31</v>
      </c>
      <c r="M24" s="39">
        <v>45.748022966092513</v>
      </c>
      <c r="N24" s="39">
        <v>15.25</v>
      </c>
      <c r="O24" s="39">
        <v>28.5</v>
      </c>
    </row>
    <row r="25" spans="1:15">
      <c r="A25">
        <v>8</v>
      </c>
      <c r="B25">
        <v>2</v>
      </c>
      <c r="C25" t="s">
        <v>68</v>
      </c>
      <c r="D25" s="39">
        <v>4.7</v>
      </c>
      <c r="E25" s="39">
        <v>4.3</v>
      </c>
      <c r="F25" s="39">
        <v>1.5526682134570766</v>
      </c>
      <c r="G25" s="39">
        <v>0.72</v>
      </c>
      <c r="H25" s="39">
        <v>63.267499999999998</v>
      </c>
      <c r="I25" s="39">
        <v>2.5649999999999999</v>
      </c>
      <c r="J25" s="39">
        <v>45.66</v>
      </c>
      <c r="K25" s="39">
        <v>38.22</v>
      </c>
      <c r="L25" s="39">
        <v>83.88</v>
      </c>
      <c r="M25" s="39">
        <v>45.565092989985693</v>
      </c>
      <c r="N25" s="39">
        <v>12</v>
      </c>
      <c r="O25" s="39">
        <v>24</v>
      </c>
    </row>
    <row r="26" spans="1:15">
      <c r="A26">
        <v>9</v>
      </c>
      <c r="B26">
        <v>2</v>
      </c>
      <c r="C26" t="s">
        <v>69</v>
      </c>
      <c r="D26" s="39">
        <v>5</v>
      </c>
      <c r="E26" s="39">
        <v>4.7</v>
      </c>
      <c r="F26" s="39">
        <v>1.5815000866100815</v>
      </c>
      <c r="G26" s="39">
        <v>0.44800000000000001</v>
      </c>
      <c r="H26" s="39">
        <v>60.4375</v>
      </c>
      <c r="I26" s="39">
        <v>2.63</v>
      </c>
      <c r="J26" s="39">
        <v>48.07</v>
      </c>
      <c r="K26" s="39">
        <v>39.15</v>
      </c>
      <c r="L26" s="39">
        <v>87.22</v>
      </c>
      <c r="M26" s="39">
        <v>44.886493923412061</v>
      </c>
      <c r="N26" s="39">
        <v>13.25</v>
      </c>
      <c r="O26" s="39">
        <v>26.5</v>
      </c>
    </row>
    <row r="27" spans="1:15">
      <c r="A27">
        <v>10</v>
      </c>
      <c r="B27">
        <v>2</v>
      </c>
      <c r="C27" t="s">
        <v>70</v>
      </c>
      <c r="D27" s="39">
        <v>3.3</v>
      </c>
      <c r="E27" s="39">
        <v>4.0999999999999996</v>
      </c>
      <c r="F27" s="39">
        <v>4.5966829011451003</v>
      </c>
      <c r="G27" s="39">
        <v>0.52500000000000002</v>
      </c>
      <c r="H27" s="39">
        <v>71.94</v>
      </c>
      <c r="I27" s="39">
        <v>2.3489999999999998</v>
      </c>
      <c r="J27" s="39">
        <v>77.53</v>
      </c>
      <c r="K27" s="39">
        <v>41.2</v>
      </c>
      <c r="L27" s="39">
        <v>118.73</v>
      </c>
      <c r="M27" s="39">
        <v>34.700581150509564</v>
      </c>
      <c r="N27" s="39">
        <v>16.75</v>
      </c>
      <c r="O27" s="39">
        <v>33.5</v>
      </c>
    </row>
    <row r="28" spans="1:15">
      <c r="A28">
        <v>11</v>
      </c>
      <c r="B28">
        <v>2</v>
      </c>
      <c r="C28" t="s">
        <v>71</v>
      </c>
      <c r="D28" s="39">
        <v>3.4</v>
      </c>
      <c r="E28" s="39">
        <v>4</v>
      </c>
      <c r="F28" s="39">
        <v>2.0071730498270783</v>
      </c>
      <c r="G28" s="39">
        <v>0.56200000000000006</v>
      </c>
      <c r="H28" s="39">
        <v>55.414999999999999</v>
      </c>
      <c r="I28" s="39">
        <v>2.42</v>
      </c>
      <c r="J28" s="39">
        <v>70.38</v>
      </c>
      <c r="K28" s="39">
        <v>46.34</v>
      </c>
      <c r="L28" s="39">
        <v>96.72</v>
      </c>
      <c r="M28" s="39">
        <v>47.911497105045498</v>
      </c>
      <c r="N28" s="39">
        <v>14</v>
      </c>
      <c r="O28" s="39">
        <v>36</v>
      </c>
    </row>
    <row r="29" spans="1:15">
      <c r="A29">
        <v>12</v>
      </c>
      <c r="B29">
        <v>2</v>
      </c>
      <c r="C29" t="s">
        <v>72</v>
      </c>
      <c r="D29" s="39">
        <v>3.1</v>
      </c>
      <c r="E29" s="39">
        <v>4.4000000000000004</v>
      </c>
      <c r="F29" s="39">
        <v>2.4401368301026225</v>
      </c>
      <c r="G29" s="39">
        <v>0.45600000000000002</v>
      </c>
      <c r="H29" s="39">
        <v>53.962499999999999</v>
      </c>
      <c r="I29" s="39">
        <v>1.986</v>
      </c>
      <c r="J29" s="39">
        <v>63.74</v>
      </c>
      <c r="K29" s="39">
        <v>34.950000000000003</v>
      </c>
      <c r="L29" s="39">
        <v>98.69</v>
      </c>
      <c r="M29" s="39">
        <v>35.413922383220189</v>
      </c>
      <c r="N29" s="39">
        <v>20.5</v>
      </c>
      <c r="O29" s="39">
        <v>41</v>
      </c>
    </row>
    <row r="30" spans="1:15">
      <c r="A30">
        <v>13</v>
      </c>
      <c r="B30">
        <v>2</v>
      </c>
      <c r="C30" t="s">
        <v>73</v>
      </c>
      <c r="D30" s="39">
        <v>2.5</v>
      </c>
      <c r="E30" s="39">
        <v>4.2</v>
      </c>
      <c r="F30" s="39">
        <v>2.8161217782390593</v>
      </c>
      <c r="G30" s="39">
        <v>0.63</v>
      </c>
      <c r="H30" s="39">
        <v>61.86</v>
      </c>
      <c r="I30" s="39">
        <v>2.1850000000000001</v>
      </c>
      <c r="J30" s="39">
        <v>56.27</v>
      </c>
      <c r="K30" s="39">
        <v>37.200000000000003</v>
      </c>
      <c r="L30" s="39">
        <v>103.47</v>
      </c>
      <c r="M30" s="39">
        <v>35.952449985503051</v>
      </c>
      <c r="N30" s="39">
        <v>21.5</v>
      </c>
      <c r="O30" s="39">
        <v>45</v>
      </c>
    </row>
    <row r="31" spans="1:15">
      <c r="A31">
        <v>14</v>
      </c>
      <c r="B31">
        <v>2</v>
      </c>
      <c r="C31" t="s">
        <v>74</v>
      </c>
      <c r="D31" s="39">
        <v>2.5</v>
      </c>
      <c r="E31" s="39">
        <v>3.4</v>
      </c>
      <c r="F31" s="39">
        <v>2.3198872644002111</v>
      </c>
      <c r="G31" s="39">
        <v>0.54800000000000004</v>
      </c>
      <c r="H31" s="39">
        <v>52.435000000000002</v>
      </c>
      <c r="I31" s="39">
        <v>1.8399999999999999</v>
      </c>
      <c r="J31" s="39">
        <v>47.46</v>
      </c>
      <c r="K31" s="39">
        <v>28.57</v>
      </c>
      <c r="L31" s="39">
        <v>70.03</v>
      </c>
      <c r="M31" s="39">
        <v>40.796801370841067</v>
      </c>
      <c r="N31" s="39">
        <v>16.75</v>
      </c>
      <c r="O31" s="39">
        <v>33.5</v>
      </c>
    </row>
    <row r="32" spans="1:15">
      <c r="A32">
        <v>15</v>
      </c>
      <c r="B32">
        <v>2</v>
      </c>
      <c r="C32" t="s">
        <v>75</v>
      </c>
      <c r="D32" s="39">
        <v>2.5</v>
      </c>
      <c r="E32" s="39">
        <v>3.6</v>
      </c>
      <c r="F32" s="39">
        <v>1.2229343495582885</v>
      </c>
      <c r="G32" s="39">
        <v>0.68600000000000005</v>
      </c>
      <c r="H32" s="39">
        <v>54.772500000000001</v>
      </c>
      <c r="I32" s="39">
        <v>1.9730000000000001</v>
      </c>
      <c r="J32" s="39">
        <v>54.02</v>
      </c>
      <c r="K32" s="39">
        <v>34.89</v>
      </c>
      <c r="L32" s="39">
        <v>84.85</v>
      </c>
      <c r="M32" s="39">
        <v>41.119622863877439</v>
      </c>
      <c r="N32" s="39">
        <v>18</v>
      </c>
      <c r="O32" s="39">
        <v>36</v>
      </c>
    </row>
    <row r="33" spans="1:15">
      <c r="A33">
        <v>16</v>
      </c>
      <c r="B33">
        <v>2</v>
      </c>
      <c r="C33" t="s">
        <v>76</v>
      </c>
      <c r="D33" s="39">
        <v>4.8</v>
      </c>
      <c r="E33" s="39">
        <v>3</v>
      </c>
      <c r="F33" s="39">
        <v>1.0219989606790232</v>
      </c>
      <c r="G33" s="39">
        <v>0.82299999999999995</v>
      </c>
      <c r="H33" s="39">
        <v>60.207499999999996</v>
      </c>
      <c r="I33" s="39">
        <v>2.4059999999999997</v>
      </c>
      <c r="J33" s="39">
        <v>96.21</v>
      </c>
      <c r="K33" s="39">
        <v>47.96</v>
      </c>
      <c r="L33" s="39">
        <v>144.16999999999999</v>
      </c>
      <c r="M33" s="39">
        <v>33.2662828605119</v>
      </c>
      <c r="N33" s="39">
        <v>23.75</v>
      </c>
      <c r="O33" s="39">
        <v>47.5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N106"/>
  <sheetViews>
    <sheetView zoomScale="90" zoomScaleNormal="90" workbookViewId="0">
      <selection activeCell="C1" sqref="C1:N1"/>
    </sheetView>
  </sheetViews>
  <sheetFormatPr defaultRowHeight="15"/>
  <cols>
    <col min="1" max="1" width="6.140625" bestFit="1" customWidth="1"/>
    <col min="2" max="2" width="12.42578125" customWidth="1"/>
    <col min="3" max="4" width="10.28515625" bestFit="1" customWidth="1"/>
    <col min="5" max="5" width="10.42578125" bestFit="1" customWidth="1"/>
    <col min="6" max="6" width="12.42578125" customWidth="1"/>
    <col min="7" max="7" width="9.28515625" bestFit="1" customWidth="1"/>
    <col min="8" max="8" width="10.85546875" bestFit="1" customWidth="1"/>
    <col min="9" max="9" width="11.85546875" bestFit="1" customWidth="1"/>
    <col min="10" max="10" width="12.42578125" customWidth="1"/>
    <col min="11" max="11" width="15.85546875" bestFit="1" customWidth="1"/>
    <col min="12" max="12" width="9.85546875" bestFit="1" customWidth="1"/>
    <col min="13" max="13" width="13.42578125" bestFit="1" customWidth="1"/>
    <col min="14" max="14" width="12.42578125" customWidth="1"/>
  </cols>
  <sheetData>
    <row r="1" spans="1:14" ht="30.75" customHeight="1">
      <c r="A1" s="40" t="s">
        <v>273</v>
      </c>
      <c r="B1" s="40" t="s">
        <v>14</v>
      </c>
      <c r="C1" s="40" t="s">
        <v>261</v>
      </c>
      <c r="D1" s="40" t="s">
        <v>262</v>
      </c>
      <c r="E1" s="40" t="s">
        <v>263</v>
      </c>
      <c r="F1" s="40" t="s">
        <v>264</v>
      </c>
      <c r="G1" s="40" t="s">
        <v>265</v>
      </c>
      <c r="H1" s="40" t="s">
        <v>266</v>
      </c>
      <c r="I1" s="40" t="s">
        <v>267</v>
      </c>
      <c r="J1" s="40" t="s">
        <v>268</v>
      </c>
      <c r="K1" s="40" t="s">
        <v>269</v>
      </c>
      <c r="L1" s="40" t="s">
        <v>270</v>
      </c>
      <c r="M1" s="40" t="s">
        <v>271</v>
      </c>
      <c r="N1" s="40" t="s">
        <v>272</v>
      </c>
    </row>
    <row r="2" spans="1:14">
      <c r="A2" s="41">
        <v>1</v>
      </c>
      <c r="B2" s="41" t="s">
        <v>61</v>
      </c>
      <c r="C2" s="42" t="s">
        <v>77</v>
      </c>
      <c r="D2" s="42" t="s">
        <v>91</v>
      </c>
      <c r="E2" s="42" t="s">
        <v>106</v>
      </c>
      <c r="F2" s="42" t="s">
        <v>122</v>
      </c>
      <c r="G2" s="42" t="s">
        <v>138</v>
      </c>
      <c r="H2" s="42" t="s">
        <v>154</v>
      </c>
      <c r="I2" s="42" t="s">
        <v>170</v>
      </c>
      <c r="J2" s="42" t="s">
        <v>186</v>
      </c>
      <c r="K2" s="42" t="s">
        <v>202</v>
      </c>
      <c r="L2" s="42" t="s">
        <v>218</v>
      </c>
      <c r="M2" s="42" t="s">
        <v>234</v>
      </c>
      <c r="N2" s="42" t="s">
        <v>247</v>
      </c>
    </row>
    <row r="3" spans="1:14">
      <c r="A3" s="41">
        <v>2</v>
      </c>
      <c r="B3" s="41" t="s">
        <v>62</v>
      </c>
      <c r="C3" s="42" t="s">
        <v>78</v>
      </c>
      <c r="D3" s="42" t="s">
        <v>92</v>
      </c>
      <c r="E3" s="42" t="s">
        <v>107</v>
      </c>
      <c r="F3" s="42" t="s">
        <v>123</v>
      </c>
      <c r="G3" s="42" t="s">
        <v>139</v>
      </c>
      <c r="H3" s="42" t="s">
        <v>155</v>
      </c>
      <c r="I3" s="42" t="s">
        <v>171</v>
      </c>
      <c r="J3" s="42" t="s">
        <v>187</v>
      </c>
      <c r="K3" s="42" t="s">
        <v>203</v>
      </c>
      <c r="L3" s="42" t="s">
        <v>219</v>
      </c>
      <c r="M3" s="42" t="s">
        <v>235</v>
      </c>
      <c r="N3" s="42" t="s">
        <v>248</v>
      </c>
    </row>
    <row r="4" spans="1:14">
      <c r="A4" s="41">
        <v>3</v>
      </c>
      <c r="B4" s="41" t="s">
        <v>63</v>
      </c>
      <c r="C4" s="42" t="s">
        <v>79</v>
      </c>
      <c r="D4" s="42" t="s">
        <v>93</v>
      </c>
      <c r="E4" s="42" t="s">
        <v>108</v>
      </c>
      <c r="F4" s="42" t="s">
        <v>124</v>
      </c>
      <c r="G4" s="42" t="s">
        <v>140</v>
      </c>
      <c r="H4" s="42" t="s">
        <v>156</v>
      </c>
      <c r="I4" s="42" t="s">
        <v>172</v>
      </c>
      <c r="J4" s="42" t="s">
        <v>188</v>
      </c>
      <c r="K4" s="42" t="s">
        <v>204</v>
      </c>
      <c r="L4" s="42" t="s">
        <v>220</v>
      </c>
      <c r="M4" s="42" t="s">
        <v>236</v>
      </c>
      <c r="N4" s="42" t="s">
        <v>249</v>
      </c>
    </row>
    <row r="5" spans="1:14">
      <c r="A5" s="41">
        <v>4</v>
      </c>
      <c r="B5" s="41" t="s">
        <v>64</v>
      </c>
      <c r="C5" s="42" t="s">
        <v>80</v>
      </c>
      <c r="D5" s="42" t="s">
        <v>94</v>
      </c>
      <c r="E5" s="42" t="s">
        <v>109</v>
      </c>
      <c r="F5" s="42" t="s">
        <v>125</v>
      </c>
      <c r="G5" s="42" t="s">
        <v>141</v>
      </c>
      <c r="H5" s="42" t="s">
        <v>157</v>
      </c>
      <c r="I5" s="42" t="s">
        <v>173</v>
      </c>
      <c r="J5" s="42" t="s">
        <v>189</v>
      </c>
      <c r="K5" s="42" t="s">
        <v>205</v>
      </c>
      <c r="L5" s="42" t="s">
        <v>221</v>
      </c>
      <c r="M5" s="42" t="s">
        <v>237</v>
      </c>
      <c r="N5" s="42" t="s">
        <v>250</v>
      </c>
    </row>
    <row r="6" spans="1:14">
      <c r="A6" s="41">
        <v>5</v>
      </c>
      <c r="B6" s="41" t="s">
        <v>65</v>
      </c>
      <c r="C6" s="42" t="s">
        <v>81</v>
      </c>
      <c r="D6" s="42" t="s">
        <v>95</v>
      </c>
      <c r="E6" s="42" t="s">
        <v>110</v>
      </c>
      <c r="F6" s="42" t="s">
        <v>126</v>
      </c>
      <c r="G6" s="42" t="s">
        <v>142</v>
      </c>
      <c r="H6" s="42" t="s">
        <v>158</v>
      </c>
      <c r="I6" s="42" t="s">
        <v>174</v>
      </c>
      <c r="J6" s="42" t="s">
        <v>190</v>
      </c>
      <c r="K6" s="42" t="s">
        <v>206</v>
      </c>
      <c r="L6" s="42" t="s">
        <v>222</v>
      </c>
      <c r="M6" s="42" t="s">
        <v>238</v>
      </c>
      <c r="N6" s="42" t="s">
        <v>251</v>
      </c>
    </row>
    <row r="7" spans="1:14">
      <c r="A7" s="41">
        <v>6</v>
      </c>
      <c r="B7" s="41" t="s">
        <v>66</v>
      </c>
      <c r="C7" s="42" t="s">
        <v>82</v>
      </c>
      <c r="D7" s="42" t="s">
        <v>96</v>
      </c>
      <c r="E7" s="42" t="s">
        <v>111</v>
      </c>
      <c r="F7" s="42" t="s">
        <v>127</v>
      </c>
      <c r="G7" s="42" t="s">
        <v>143</v>
      </c>
      <c r="H7" s="42" t="s">
        <v>159</v>
      </c>
      <c r="I7" s="42" t="s">
        <v>175</v>
      </c>
      <c r="J7" s="42" t="s">
        <v>191</v>
      </c>
      <c r="K7" s="42" t="s">
        <v>207</v>
      </c>
      <c r="L7" s="42" t="s">
        <v>223</v>
      </c>
      <c r="M7" s="42" t="s">
        <v>239</v>
      </c>
      <c r="N7" s="42" t="s">
        <v>252</v>
      </c>
    </row>
    <row r="8" spans="1:14">
      <c r="A8" s="41">
        <v>7</v>
      </c>
      <c r="B8" s="41" t="s">
        <v>67</v>
      </c>
      <c r="C8" s="42" t="s">
        <v>83</v>
      </c>
      <c r="D8" s="42" t="s">
        <v>97</v>
      </c>
      <c r="E8" s="42" t="s">
        <v>112</v>
      </c>
      <c r="F8" s="42" t="s">
        <v>128</v>
      </c>
      <c r="G8" s="42" t="s">
        <v>144</v>
      </c>
      <c r="H8" s="42" t="s">
        <v>160</v>
      </c>
      <c r="I8" s="42" t="s">
        <v>176</v>
      </c>
      <c r="J8" s="42" t="s">
        <v>192</v>
      </c>
      <c r="K8" s="42" t="s">
        <v>208</v>
      </c>
      <c r="L8" s="42" t="s">
        <v>224</v>
      </c>
      <c r="M8" s="42" t="s">
        <v>240</v>
      </c>
      <c r="N8" s="42" t="s">
        <v>253</v>
      </c>
    </row>
    <row r="9" spans="1:14">
      <c r="A9" s="41">
        <v>8</v>
      </c>
      <c r="B9" s="41" t="s">
        <v>68</v>
      </c>
      <c r="C9" s="42" t="s">
        <v>83</v>
      </c>
      <c r="D9" s="42" t="s">
        <v>98</v>
      </c>
      <c r="E9" s="42" t="s">
        <v>113</v>
      </c>
      <c r="F9" s="42" t="s">
        <v>129</v>
      </c>
      <c r="G9" s="42" t="s">
        <v>145</v>
      </c>
      <c r="H9" s="42" t="s">
        <v>161</v>
      </c>
      <c r="I9" s="42" t="s">
        <v>177</v>
      </c>
      <c r="J9" s="42" t="s">
        <v>193</v>
      </c>
      <c r="K9" s="42" t="s">
        <v>209</v>
      </c>
      <c r="L9" s="42" t="s">
        <v>225</v>
      </c>
      <c r="M9" s="42" t="s">
        <v>241</v>
      </c>
      <c r="N9" s="42" t="s">
        <v>254</v>
      </c>
    </row>
    <row r="10" spans="1:14">
      <c r="A10" s="41">
        <v>9</v>
      </c>
      <c r="B10" s="41" t="s">
        <v>69</v>
      </c>
      <c r="C10" s="42" t="s">
        <v>84</v>
      </c>
      <c r="D10" s="42" t="s">
        <v>92</v>
      </c>
      <c r="E10" s="42" t="s">
        <v>114</v>
      </c>
      <c r="F10" s="42" t="s">
        <v>130</v>
      </c>
      <c r="G10" s="42" t="s">
        <v>146</v>
      </c>
      <c r="H10" s="42" t="s">
        <v>162</v>
      </c>
      <c r="I10" s="42" t="s">
        <v>178</v>
      </c>
      <c r="J10" s="42" t="s">
        <v>194</v>
      </c>
      <c r="K10" s="42" t="s">
        <v>210</v>
      </c>
      <c r="L10" s="42" t="s">
        <v>226</v>
      </c>
      <c r="M10" s="42" t="s">
        <v>235</v>
      </c>
      <c r="N10" s="42" t="s">
        <v>248</v>
      </c>
    </row>
    <row r="11" spans="1:14">
      <c r="A11" s="41">
        <v>10</v>
      </c>
      <c r="B11" s="41" t="s">
        <v>70</v>
      </c>
      <c r="C11" s="42" t="s">
        <v>85</v>
      </c>
      <c r="D11" s="42" t="s">
        <v>99</v>
      </c>
      <c r="E11" s="42" t="s">
        <v>115</v>
      </c>
      <c r="F11" s="42" t="s">
        <v>131</v>
      </c>
      <c r="G11" s="42" t="s">
        <v>147</v>
      </c>
      <c r="H11" s="42" t="s">
        <v>163</v>
      </c>
      <c r="I11" s="42" t="s">
        <v>179</v>
      </c>
      <c r="J11" s="42" t="s">
        <v>195</v>
      </c>
      <c r="K11" s="42" t="s">
        <v>211</v>
      </c>
      <c r="L11" s="42" t="s">
        <v>227</v>
      </c>
      <c r="M11" s="42" t="s">
        <v>242</v>
      </c>
      <c r="N11" s="42" t="s">
        <v>255</v>
      </c>
    </row>
    <row r="12" spans="1:14">
      <c r="A12" s="41">
        <v>11</v>
      </c>
      <c r="B12" s="41" t="s">
        <v>71</v>
      </c>
      <c r="C12" s="42" t="s">
        <v>86</v>
      </c>
      <c r="D12" s="42" t="s">
        <v>100</v>
      </c>
      <c r="E12" s="42" t="s">
        <v>116</v>
      </c>
      <c r="F12" s="42" t="s">
        <v>132</v>
      </c>
      <c r="G12" s="42" t="s">
        <v>148</v>
      </c>
      <c r="H12" s="42" t="s">
        <v>164</v>
      </c>
      <c r="I12" s="42" t="s">
        <v>180</v>
      </c>
      <c r="J12" s="42" t="s">
        <v>196</v>
      </c>
      <c r="K12" s="42" t="s">
        <v>212</v>
      </c>
      <c r="L12" s="42" t="s">
        <v>228</v>
      </c>
      <c r="M12" s="42" t="s">
        <v>243</v>
      </c>
      <c r="N12" s="42" t="s">
        <v>256</v>
      </c>
    </row>
    <row r="13" spans="1:14">
      <c r="A13" s="41">
        <v>12</v>
      </c>
      <c r="B13" s="41" t="s">
        <v>72</v>
      </c>
      <c r="C13" s="42" t="s">
        <v>87</v>
      </c>
      <c r="D13" s="42" t="s">
        <v>101</v>
      </c>
      <c r="E13" s="42" t="s">
        <v>117</v>
      </c>
      <c r="F13" s="42" t="s">
        <v>133</v>
      </c>
      <c r="G13" s="42" t="s">
        <v>149</v>
      </c>
      <c r="H13" s="42" t="s">
        <v>165</v>
      </c>
      <c r="I13" s="42" t="s">
        <v>181</v>
      </c>
      <c r="J13" s="42" t="s">
        <v>197</v>
      </c>
      <c r="K13" s="42" t="s">
        <v>213</v>
      </c>
      <c r="L13" s="42" t="s">
        <v>229</v>
      </c>
      <c r="M13" s="42" t="s">
        <v>244</v>
      </c>
      <c r="N13" s="42" t="s">
        <v>257</v>
      </c>
    </row>
    <row r="14" spans="1:14">
      <c r="A14" s="41">
        <v>13</v>
      </c>
      <c r="B14" s="41" t="s">
        <v>73</v>
      </c>
      <c r="C14" s="42" t="s">
        <v>86</v>
      </c>
      <c r="D14" s="42" t="s">
        <v>102</v>
      </c>
      <c r="E14" s="42" t="s">
        <v>118</v>
      </c>
      <c r="F14" s="42" t="s">
        <v>134</v>
      </c>
      <c r="G14" s="42" t="s">
        <v>150</v>
      </c>
      <c r="H14" s="42" t="s">
        <v>166</v>
      </c>
      <c r="I14" s="42" t="s">
        <v>182</v>
      </c>
      <c r="J14" s="42" t="s">
        <v>198</v>
      </c>
      <c r="K14" s="42" t="s">
        <v>214</v>
      </c>
      <c r="L14" s="42" t="s">
        <v>230</v>
      </c>
      <c r="M14" s="42" t="s">
        <v>245</v>
      </c>
      <c r="N14" s="42" t="s">
        <v>258</v>
      </c>
    </row>
    <row r="15" spans="1:14">
      <c r="A15" s="41">
        <v>14</v>
      </c>
      <c r="B15" s="41" t="s">
        <v>74</v>
      </c>
      <c r="C15" s="42" t="s">
        <v>88</v>
      </c>
      <c r="D15" s="42" t="s">
        <v>103</v>
      </c>
      <c r="E15" s="42" t="s">
        <v>119</v>
      </c>
      <c r="F15" s="42" t="s">
        <v>135</v>
      </c>
      <c r="G15" s="42" t="s">
        <v>151</v>
      </c>
      <c r="H15" s="42" t="s">
        <v>167</v>
      </c>
      <c r="I15" s="42" t="s">
        <v>183</v>
      </c>
      <c r="J15" s="42" t="s">
        <v>199</v>
      </c>
      <c r="K15" s="42" t="s">
        <v>215</v>
      </c>
      <c r="L15" s="42" t="s">
        <v>231</v>
      </c>
      <c r="M15" s="42" t="s">
        <v>237</v>
      </c>
      <c r="N15" s="42" t="s">
        <v>250</v>
      </c>
    </row>
    <row r="16" spans="1:14">
      <c r="A16" s="41">
        <v>15</v>
      </c>
      <c r="B16" s="41" t="s">
        <v>75</v>
      </c>
      <c r="C16" s="42" t="s">
        <v>78</v>
      </c>
      <c r="D16" s="42" t="s">
        <v>104</v>
      </c>
      <c r="E16" s="42" t="s">
        <v>120</v>
      </c>
      <c r="F16" s="42" t="s">
        <v>136</v>
      </c>
      <c r="G16" s="42" t="s">
        <v>152</v>
      </c>
      <c r="H16" s="42" t="s">
        <v>168</v>
      </c>
      <c r="I16" s="42" t="s">
        <v>184</v>
      </c>
      <c r="J16" s="42" t="s">
        <v>200</v>
      </c>
      <c r="K16" s="42" t="s">
        <v>216</v>
      </c>
      <c r="L16" s="42" t="s">
        <v>232</v>
      </c>
      <c r="M16" s="42" t="s">
        <v>238</v>
      </c>
      <c r="N16" s="42" t="s">
        <v>259</v>
      </c>
    </row>
    <row r="17" spans="1:14">
      <c r="A17" s="41">
        <v>16</v>
      </c>
      <c r="B17" s="41" t="s">
        <v>76</v>
      </c>
      <c r="C17" s="42" t="s">
        <v>89</v>
      </c>
      <c r="D17" s="42" t="s">
        <v>105</v>
      </c>
      <c r="E17" s="42" t="s">
        <v>121</v>
      </c>
      <c r="F17" s="42" t="s">
        <v>137</v>
      </c>
      <c r="G17" s="42" t="s">
        <v>153</v>
      </c>
      <c r="H17" s="42" t="s">
        <v>169</v>
      </c>
      <c r="I17" s="42" t="s">
        <v>185</v>
      </c>
      <c r="J17" s="42" t="s">
        <v>201</v>
      </c>
      <c r="K17" s="42" t="s">
        <v>217</v>
      </c>
      <c r="L17" s="42" t="s">
        <v>233</v>
      </c>
      <c r="M17" s="42" t="s">
        <v>246</v>
      </c>
      <c r="N17" s="42" t="s">
        <v>260</v>
      </c>
    </row>
    <row r="18" spans="1:14">
      <c r="A18" s="53" t="s">
        <v>15</v>
      </c>
      <c r="B18" s="54"/>
      <c r="C18" s="43">
        <v>3.25</v>
      </c>
      <c r="D18" s="44">
        <v>4.8499999999999996</v>
      </c>
      <c r="E18" s="44">
        <v>2.78</v>
      </c>
      <c r="F18" s="44">
        <v>0.57999999999999996</v>
      </c>
      <c r="G18" s="44">
        <v>57.94</v>
      </c>
      <c r="H18" s="44">
        <v>2.27</v>
      </c>
      <c r="I18" s="44">
        <v>64.900000000000006</v>
      </c>
      <c r="J18" s="44">
        <v>38.79</v>
      </c>
      <c r="K18" s="44">
        <v>102.47</v>
      </c>
      <c r="L18" s="44">
        <v>38.130000000000003</v>
      </c>
      <c r="M18" s="44">
        <v>18.649999999999999</v>
      </c>
      <c r="N18" s="45">
        <v>37.17</v>
      </c>
    </row>
    <row r="19" spans="1:14">
      <c r="A19" s="55" t="s">
        <v>274</v>
      </c>
      <c r="B19" s="56"/>
      <c r="C19" s="46">
        <v>0.55000000000000004</v>
      </c>
      <c r="D19" s="47">
        <v>0.5</v>
      </c>
      <c r="E19" s="47">
        <v>0.6</v>
      </c>
      <c r="F19" s="47">
        <v>7.0000000000000007E-2</v>
      </c>
      <c r="G19" s="47">
        <v>4.1399999999999997</v>
      </c>
      <c r="H19" s="47">
        <v>0.12</v>
      </c>
      <c r="I19" s="47">
        <v>6.21</v>
      </c>
      <c r="J19" s="47">
        <v>3.97</v>
      </c>
      <c r="K19" s="47">
        <v>10.39</v>
      </c>
      <c r="L19" s="47">
        <v>2.97</v>
      </c>
      <c r="M19" s="47">
        <v>1.53</v>
      </c>
      <c r="N19" s="48">
        <v>3.79</v>
      </c>
    </row>
    <row r="20" spans="1:14">
      <c r="A20" s="55" t="s">
        <v>275</v>
      </c>
      <c r="B20" s="56"/>
      <c r="C20" s="46">
        <v>17.03</v>
      </c>
      <c r="D20" s="47">
        <v>10.220000000000001</v>
      </c>
      <c r="E20" s="47">
        <v>21.44</v>
      </c>
      <c r="F20" s="47">
        <v>12.33</v>
      </c>
      <c r="G20" s="47">
        <v>7.15</v>
      </c>
      <c r="H20" s="47">
        <v>5.43</v>
      </c>
      <c r="I20" s="47">
        <v>9.51</v>
      </c>
      <c r="J20" s="47">
        <v>10.24</v>
      </c>
      <c r="K20" s="47">
        <v>10.130000000000001</v>
      </c>
      <c r="L20" s="47">
        <v>7.79</v>
      </c>
      <c r="M20" s="47">
        <v>8.2200000000000006</v>
      </c>
      <c r="N20" s="48">
        <v>10.19</v>
      </c>
    </row>
    <row r="21" spans="1:14">
      <c r="A21" s="57" t="s">
        <v>276</v>
      </c>
      <c r="B21" s="58"/>
      <c r="C21" s="49">
        <v>1.18</v>
      </c>
      <c r="D21" s="50">
        <v>1.06</v>
      </c>
      <c r="E21" s="50">
        <v>1.27</v>
      </c>
      <c r="F21" s="50">
        <v>0.15</v>
      </c>
      <c r="G21" s="50">
        <v>8.83</v>
      </c>
      <c r="H21" s="50">
        <v>0.26</v>
      </c>
      <c r="I21" s="50">
        <v>13.25</v>
      </c>
      <c r="J21" s="50">
        <v>8.4700000000000006</v>
      </c>
      <c r="K21" s="50">
        <v>22.14</v>
      </c>
      <c r="L21" s="50">
        <v>6.33</v>
      </c>
      <c r="M21" s="50">
        <v>3.27</v>
      </c>
      <c r="N21" s="51">
        <v>8.08</v>
      </c>
    </row>
    <row r="35" spans="3:9">
      <c r="C35" t="s">
        <v>90</v>
      </c>
      <c r="I35" t="s">
        <v>90</v>
      </c>
    </row>
    <row r="36" spans="3:9">
      <c r="F36" t="s">
        <v>90</v>
      </c>
    </row>
    <row r="37" spans="3:9">
      <c r="F37" t="s">
        <v>90</v>
      </c>
    </row>
    <row r="52" spans="3:9">
      <c r="C52" t="s">
        <v>90</v>
      </c>
      <c r="I52" t="s">
        <v>90</v>
      </c>
    </row>
    <row r="53" spans="3:9">
      <c r="I53" t="s">
        <v>90</v>
      </c>
    </row>
    <row r="105" spans="3:3">
      <c r="C105" t="s">
        <v>90</v>
      </c>
    </row>
    <row r="106" spans="3:3">
      <c r="C106" t="s">
        <v>90</v>
      </c>
    </row>
  </sheetData>
  <mergeCells count="4">
    <mergeCell ref="A18:B18"/>
    <mergeCell ref="A19:B19"/>
    <mergeCell ref="A20:B20"/>
    <mergeCell ref="A21:B21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Z17"/>
  <sheetViews>
    <sheetView tabSelected="1" topLeftCell="A12" zoomScale="60" zoomScaleNormal="60" workbookViewId="0">
      <selection activeCell="Y74" sqref="Y74"/>
    </sheetView>
  </sheetViews>
  <sheetFormatPr defaultRowHeight="15"/>
  <cols>
    <col min="2" max="2" width="11.85546875" bestFit="1" customWidth="1"/>
  </cols>
  <sheetData>
    <row r="1" spans="1:26" ht="60">
      <c r="A1" s="40" t="s">
        <v>273</v>
      </c>
      <c r="B1" s="40" t="s">
        <v>14</v>
      </c>
      <c r="C1" s="40" t="s">
        <v>277</v>
      </c>
      <c r="D1" s="40"/>
      <c r="E1" s="40" t="s">
        <v>278</v>
      </c>
      <c r="F1" s="40"/>
      <c r="G1" s="40" t="s">
        <v>263</v>
      </c>
      <c r="H1" s="40"/>
      <c r="I1" s="40" t="s">
        <v>264</v>
      </c>
      <c r="J1" s="40"/>
      <c r="K1" s="40" t="s">
        <v>265</v>
      </c>
      <c r="L1" s="40"/>
      <c r="M1" s="40" t="s">
        <v>266</v>
      </c>
      <c r="N1" s="40"/>
      <c r="O1" s="40" t="s">
        <v>267</v>
      </c>
      <c r="P1" s="40"/>
      <c r="Q1" s="40" t="s">
        <v>268</v>
      </c>
      <c r="R1" s="40"/>
      <c r="S1" s="40" t="s">
        <v>269</v>
      </c>
      <c r="T1" s="40"/>
      <c r="U1" s="40" t="s">
        <v>270</v>
      </c>
      <c r="V1" s="40"/>
      <c r="W1" s="40" t="s">
        <v>271</v>
      </c>
      <c r="X1" s="40"/>
      <c r="Y1" s="40" t="s">
        <v>272</v>
      </c>
    </row>
    <row r="2" spans="1:26">
      <c r="A2" s="41">
        <v>1</v>
      </c>
      <c r="B2" s="41" t="s">
        <v>61</v>
      </c>
      <c r="C2" s="39">
        <v>4.4000000000000004</v>
      </c>
      <c r="D2" s="39">
        <v>0.59999999999999654</v>
      </c>
      <c r="E2" s="39">
        <v>6.15</v>
      </c>
      <c r="F2" s="39">
        <v>0.25</v>
      </c>
      <c r="G2" s="39">
        <v>2.0821005536651507</v>
      </c>
      <c r="H2" s="39">
        <v>0.77082392106511666</v>
      </c>
      <c r="I2" s="39">
        <v>0.61850000000000005</v>
      </c>
      <c r="J2" s="39">
        <v>0.10449999999999957</v>
      </c>
      <c r="K2" s="39">
        <v>59.984999999999999</v>
      </c>
      <c r="L2" s="39">
        <v>1.4624999999999191</v>
      </c>
      <c r="M2" s="39">
        <v>2.274</v>
      </c>
      <c r="N2" s="39">
        <v>7.3999999999998747E-2</v>
      </c>
      <c r="O2" s="39">
        <v>70.69</v>
      </c>
      <c r="P2" s="39">
        <v>8.1800000000000654</v>
      </c>
      <c r="Q2" s="39">
        <v>43.629999999999995</v>
      </c>
      <c r="R2" s="39">
        <v>2.7600000000000482</v>
      </c>
      <c r="S2" s="39">
        <v>114.32</v>
      </c>
      <c r="T2" s="39">
        <v>10.940000000000095</v>
      </c>
      <c r="U2" s="39">
        <v>38.284363107827218</v>
      </c>
      <c r="V2" s="39">
        <v>1.249395839744988</v>
      </c>
      <c r="W2" s="39">
        <v>25.25</v>
      </c>
      <c r="X2" s="39">
        <v>2</v>
      </c>
      <c r="Y2" s="39">
        <v>48.5</v>
      </c>
      <c r="Z2" s="39">
        <v>5.9999999999999991</v>
      </c>
    </row>
    <row r="3" spans="1:26">
      <c r="A3" s="41">
        <v>2</v>
      </c>
      <c r="B3" s="41" t="s">
        <v>62</v>
      </c>
      <c r="C3" s="39">
        <v>2.4500000000000002</v>
      </c>
      <c r="D3" s="39">
        <v>0.64999999999999958</v>
      </c>
      <c r="E3" s="39">
        <v>4.8499999999999996</v>
      </c>
      <c r="F3" s="39">
        <v>0.25</v>
      </c>
      <c r="G3" s="39">
        <v>4.1816886402436682</v>
      </c>
      <c r="H3" s="39">
        <v>0.69499023643520763</v>
      </c>
      <c r="I3" s="39">
        <v>0.48399999999999999</v>
      </c>
      <c r="J3" s="39">
        <v>9.3999999999999889E-2</v>
      </c>
      <c r="K3" s="39">
        <v>61.34375</v>
      </c>
      <c r="L3" s="39">
        <v>2.5037499999999882</v>
      </c>
      <c r="M3" s="39">
        <v>2.6260000000000003</v>
      </c>
      <c r="N3" s="39">
        <v>9.000000000000119E-3</v>
      </c>
      <c r="O3" s="39">
        <v>63.13</v>
      </c>
      <c r="P3" s="39">
        <v>8.2900000000000205</v>
      </c>
      <c r="Q3" s="39">
        <v>38.534999999999997</v>
      </c>
      <c r="R3" s="39">
        <v>4.0350000000000215</v>
      </c>
      <c r="S3" s="39">
        <v>101.66500000000001</v>
      </c>
      <c r="T3" s="39">
        <v>12.325000000000049</v>
      </c>
      <c r="U3" s="39">
        <v>37.980951164462425</v>
      </c>
      <c r="V3" s="39">
        <v>0.63556999067519815</v>
      </c>
      <c r="W3" s="39">
        <v>14.25</v>
      </c>
      <c r="X3" s="39">
        <v>0.74999999999999989</v>
      </c>
      <c r="Y3" s="39">
        <v>28.5</v>
      </c>
      <c r="Z3" s="39">
        <v>1.4999999999999998</v>
      </c>
    </row>
    <row r="4" spans="1:26">
      <c r="A4" s="41">
        <v>3</v>
      </c>
      <c r="B4" s="41" t="s">
        <v>63</v>
      </c>
      <c r="C4" s="39">
        <v>1.9000000000000001</v>
      </c>
      <c r="D4" s="39">
        <v>0.30000000000000049</v>
      </c>
      <c r="E4" s="39">
        <v>5.5</v>
      </c>
      <c r="F4" s="39">
        <v>0.90000000000000113</v>
      </c>
      <c r="G4" s="39">
        <v>3.9756800864886093</v>
      </c>
      <c r="H4" s="39">
        <v>0.35657537026159125</v>
      </c>
      <c r="I4" s="39">
        <v>0.439</v>
      </c>
      <c r="J4" s="39">
        <v>1.0000000000000009E-3</v>
      </c>
      <c r="K4" s="39">
        <v>58.381249999999994</v>
      </c>
      <c r="L4" s="39">
        <v>1.4537500000001971</v>
      </c>
      <c r="M4" s="39">
        <v>2.4915000000000003</v>
      </c>
      <c r="N4" s="39">
        <v>0.18849999999999803</v>
      </c>
      <c r="O4" s="39">
        <v>61.094999999999999</v>
      </c>
      <c r="P4" s="39">
        <v>2.6449999999999845</v>
      </c>
      <c r="Q4" s="39">
        <v>39.045000000000002</v>
      </c>
      <c r="R4" s="39">
        <v>2.0749999999999362</v>
      </c>
      <c r="S4" s="39">
        <v>95.14</v>
      </c>
      <c r="T4" s="39">
        <v>9.7199999999999971</v>
      </c>
      <c r="U4" s="39">
        <v>41.247226291352874</v>
      </c>
      <c r="V4" s="39">
        <v>2.0330359423159221</v>
      </c>
      <c r="W4" s="39">
        <v>15.75</v>
      </c>
      <c r="X4" s="39">
        <v>0.74999999999999989</v>
      </c>
      <c r="Y4" s="39">
        <v>31.5</v>
      </c>
      <c r="Z4" s="39">
        <v>1.4999999999999998</v>
      </c>
    </row>
    <row r="5" spans="1:26">
      <c r="A5" s="41">
        <v>4</v>
      </c>
      <c r="B5" s="41" t="s">
        <v>64</v>
      </c>
      <c r="C5" s="39">
        <v>2.4</v>
      </c>
      <c r="D5" s="39">
        <v>9.9999999999998937E-2</v>
      </c>
      <c r="E5" s="39">
        <v>6.3</v>
      </c>
      <c r="F5" s="39">
        <v>0.5</v>
      </c>
      <c r="G5" s="39">
        <v>4.4314340536823131</v>
      </c>
      <c r="H5" s="39">
        <v>0.18367956266434088</v>
      </c>
      <c r="I5" s="39">
        <v>0.59199999999999997</v>
      </c>
      <c r="J5" s="39">
        <v>2.0000000000000285E-2</v>
      </c>
      <c r="K5" s="39">
        <v>56.717500000000001</v>
      </c>
      <c r="L5" s="39">
        <v>5.6274999999999693</v>
      </c>
      <c r="M5" s="39">
        <v>2.431</v>
      </c>
      <c r="N5" s="39">
        <v>8.5000000000000214E-2</v>
      </c>
      <c r="O5" s="39">
        <v>58.81</v>
      </c>
      <c r="P5" s="39">
        <v>7.2899999999999663</v>
      </c>
      <c r="Q5" s="39">
        <v>35.08</v>
      </c>
      <c r="R5" s="39">
        <v>1.7800000000000054</v>
      </c>
      <c r="S5" s="39">
        <v>93.889999999999986</v>
      </c>
      <c r="T5" s="39">
        <v>9.0700000000000056</v>
      </c>
      <c r="U5" s="39">
        <v>37.529959691596098</v>
      </c>
      <c r="V5" s="39">
        <v>1.7296488912853043</v>
      </c>
      <c r="W5" s="39">
        <v>17.125</v>
      </c>
      <c r="X5" s="39">
        <v>1.125</v>
      </c>
      <c r="Y5" s="39">
        <v>34.25</v>
      </c>
      <c r="Z5" s="39">
        <v>2.25</v>
      </c>
    </row>
    <row r="6" spans="1:26">
      <c r="A6" s="41">
        <v>5</v>
      </c>
      <c r="B6" s="41" t="s">
        <v>65</v>
      </c>
      <c r="C6" s="39">
        <v>2.8</v>
      </c>
      <c r="D6" s="39">
        <v>0.50000000000000089</v>
      </c>
      <c r="E6" s="39">
        <v>5.6999999999999993</v>
      </c>
      <c r="F6" s="39">
        <v>0.90000000000000113</v>
      </c>
      <c r="G6" s="39">
        <v>2.7176300108979108</v>
      </c>
      <c r="H6" s="39">
        <v>0.25057195479875832</v>
      </c>
      <c r="I6" s="39">
        <v>0.48950000000000005</v>
      </c>
      <c r="J6" s="39">
        <v>3.3499999999999454E-2</v>
      </c>
      <c r="K6" s="39">
        <v>53.8125</v>
      </c>
      <c r="L6" s="39">
        <v>2.2274999999999503</v>
      </c>
      <c r="M6" s="39">
        <v>2.2395</v>
      </c>
      <c r="N6" s="39">
        <v>3.9499999999997704E-2</v>
      </c>
      <c r="O6" s="39">
        <v>70.319999999999993</v>
      </c>
      <c r="P6" s="39">
        <v>1.4999999999999998</v>
      </c>
      <c r="Q6" s="39">
        <v>25.064999999999998</v>
      </c>
      <c r="R6" s="39">
        <v>4.9250000000000123</v>
      </c>
      <c r="S6" s="39">
        <v>100.38499999999999</v>
      </c>
      <c r="T6" s="39">
        <v>1.4249999999997958</v>
      </c>
      <c r="U6" s="39">
        <v>24.904244293882982</v>
      </c>
      <c r="V6" s="39">
        <v>4.552587058636421</v>
      </c>
      <c r="W6" s="39">
        <v>19.375</v>
      </c>
      <c r="X6" s="39">
        <v>0.625</v>
      </c>
      <c r="Y6" s="39">
        <v>33.75</v>
      </c>
      <c r="Z6" s="39">
        <v>6.25</v>
      </c>
    </row>
    <row r="7" spans="1:26">
      <c r="A7" s="41">
        <v>6</v>
      </c>
      <c r="B7" s="41" t="s">
        <v>66</v>
      </c>
      <c r="C7" s="39">
        <v>3.25</v>
      </c>
      <c r="D7" s="39">
        <v>0.25</v>
      </c>
      <c r="E7" s="39">
        <v>5.32</v>
      </c>
      <c r="F7" s="39">
        <v>0.27999999999999725</v>
      </c>
      <c r="G7" s="39">
        <v>2.8377215526153172</v>
      </c>
      <c r="H7" s="39">
        <v>0.25847083215422489</v>
      </c>
      <c r="I7" s="39">
        <v>0.625</v>
      </c>
      <c r="J7" s="39">
        <v>6.0999999999999791E-2</v>
      </c>
      <c r="K7" s="39">
        <v>49.644999999999996</v>
      </c>
      <c r="L7" s="39">
        <v>1.9175000000001254</v>
      </c>
      <c r="M7" s="39">
        <v>1.6804999999999999</v>
      </c>
      <c r="N7" s="39">
        <v>5.7500000000004436E-2</v>
      </c>
      <c r="O7" s="39">
        <v>78.215000000000003</v>
      </c>
      <c r="P7" s="39">
        <v>0.37499999999999994</v>
      </c>
      <c r="Q7" s="39">
        <v>48.884999999999998</v>
      </c>
      <c r="R7" s="39">
        <v>4.7350000000000314</v>
      </c>
      <c r="S7" s="39">
        <v>127.1</v>
      </c>
      <c r="T7" s="39">
        <v>4.3600000000003494</v>
      </c>
      <c r="U7" s="39">
        <v>38.379208116831109</v>
      </c>
      <c r="V7" s="39">
        <v>2.4088643006342547</v>
      </c>
      <c r="W7" s="39">
        <v>27.375</v>
      </c>
      <c r="X7" s="39">
        <v>0.625</v>
      </c>
      <c r="Y7" s="39">
        <v>54.75</v>
      </c>
      <c r="Z7" s="39">
        <v>1.25</v>
      </c>
    </row>
    <row r="8" spans="1:26">
      <c r="A8" s="41">
        <v>7</v>
      </c>
      <c r="B8" s="41" t="s">
        <v>67</v>
      </c>
      <c r="C8" s="39">
        <v>4</v>
      </c>
      <c r="D8" s="39">
        <v>0.5</v>
      </c>
      <c r="E8" s="39">
        <v>4.9000000000000004</v>
      </c>
      <c r="F8" s="39">
        <v>0.5</v>
      </c>
      <c r="G8" s="39">
        <v>2.6737275898055248</v>
      </c>
      <c r="H8" s="39">
        <v>1.0206292275796831</v>
      </c>
      <c r="I8" s="39">
        <v>0.55699999999999994</v>
      </c>
      <c r="J8" s="39">
        <v>3.7000000000000872E-2</v>
      </c>
      <c r="K8" s="39">
        <v>55.525000000000006</v>
      </c>
      <c r="L8" s="39">
        <v>1.3324999999997098</v>
      </c>
      <c r="M8" s="39">
        <v>2.2679999999999998</v>
      </c>
      <c r="N8" s="39">
        <v>4.2000000000006463E-2</v>
      </c>
      <c r="O8" s="39">
        <v>62.46</v>
      </c>
      <c r="P8" s="39">
        <v>2.3800000000000239</v>
      </c>
      <c r="Q8" s="39">
        <v>42.44</v>
      </c>
      <c r="R8" s="39">
        <v>0.20999999999962837</v>
      </c>
      <c r="S8" s="39">
        <v>99.9</v>
      </c>
      <c r="T8" s="39">
        <v>7.5899999999998444</v>
      </c>
      <c r="U8" s="39">
        <v>42.713066278841211</v>
      </c>
      <c r="V8" s="39">
        <v>3.0349566872513005</v>
      </c>
      <c r="W8" s="39">
        <v>15.5</v>
      </c>
      <c r="X8" s="39">
        <v>0.25</v>
      </c>
      <c r="Y8" s="39">
        <v>30</v>
      </c>
      <c r="Z8" s="39">
        <v>1.4999999999999998</v>
      </c>
    </row>
    <row r="9" spans="1:26">
      <c r="A9" s="41">
        <v>8</v>
      </c>
      <c r="B9" s="41" t="s">
        <v>68</v>
      </c>
      <c r="C9" s="39">
        <v>4</v>
      </c>
      <c r="D9" s="39">
        <v>0.7000000000000014</v>
      </c>
      <c r="E9" s="39">
        <v>4.8</v>
      </c>
      <c r="F9" s="39">
        <v>0.5</v>
      </c>
      <c r="G9" s="39">
        <v>2.1666319347946068</v>
      </c>
      <c r="H9" s="39">
        <v>0.61396372133753041</v>
      </c>
      <c r="I9" s="39">
        <v>0.77800000000000002</v>
      </c>
      <c r="J9" s="39">
        <v>5.799999999999933E-2</v>
      </c>
      <c r="K9" s="39">
        <v>67.492500000000007</v>
      </c>
      <c r="L9" s="39">
        <v>4.2249999999998966</v>
      </c>
      <c r="M9" s="39">
        <v>2.4580000000000002</v>
      </c>
      <c r="N9" s="39">
        <v>0.106999999999995</v>
      </c>
      <c r="O9" s="39">
        <v>50.204999999999998</v>
      </c>
      <c r="P9" s="39">
        <v>4.545000000000047</v>
      </c>
      <c r="Q9" s="39">
        <v>38.9</v>
      </c>
      <c r="R9" s="39">
        <v>0.68000000000008531</v>
      </c>
      <c r="S9" s="39">
        <v>89.10499999999999</v>
      </c>
      <c r="T9" s="39">
        <v>5.2250000000001595</v>
      </c>
      <c r="U9" s="39">
        <v>43.762086408063979</v>
      </c>
      <c r="V9" s="39">
        <v>1.8030065819217269</v>
      </c>
      <c r="W9" s="39">
        <v>12.875</v>
      </c>
      <c r="X9" s="39">
        <v>0.87499999999999989</v>
      </c>
      <c r="Y9" s="39">
        <v>25.75</v>
      </c>
      <c r="Z9" s="39">
        <v>1.7499999999999998</v>
      </c>
    </row>
    <row r="10" spans="1:26">
      <c r="A10" s="41">
        <v>9</v>
      </c>
      <c r="B10" s="41" t="s">
        <v>69</v>
      </c>
      <c r="C10" s="39">
        <v>5</v>
      </c>
      <c r="D10" s="39">
        <v>0</v>
      </c>
      <c r="E10" s="39">
        <v>4.8499999999999996</v>
      </c>
      <c r="F10" s="39">
        <v>0.15000000000001468</v>
      </c>
      <c r="G10" s="39">
        <v>1.6416940931924477</v>
      </c>
      <c r="H10" s="39">
        <v>6.0194006582362909E-2</v>
      </c>
      <c r="I10" s="39">
        <v>0.43099999999999999</v>
      </c>
      <c r="J10" s="39">
        <v>1.7000000000000338E-2</v>
      </c>
      <c r="K10" s="39">
        <v>57.458749999999995</v>
      </c>
      <c r="L10" s="39">
        <v>2.9787500000000793</v>
      </c>
      <c r="M10" s="39">
        <v>2.7054999999999998</v>
      </c>
      <c r="N10" s="39">
        <v>7.549999999999607E-2</v>
      </c>
      <c r="O10" s="39">
        <v>48.045000000000002</v>
      </c>
      <c r="P10" s="39">
        <v>2.4999999999998579E-2</v>
      </c>
      <c r="Q10" s="39">
        <v>34.905000000000001</v>
      </c>
      <c r="R10" s="39">
        <v>4.2450000000000037</v>
      </c>
      <c r="S10" s="39">
        <v>82.95</v>
      </c>
      <c r="T10" s="39">
        <v>4.269999999999996</v>
      </c>
      <c r="U10" s="39">
        <v>41.927232726830582</v>
      </c>
      <c r="V10" s="39">
        <v>2.959261196581549</v>
      </c>
      <c r="W10" s="39">
        <v>14.25</v>
      </c>
      <c r="X10" s="39">
        <v>1</v>
      </c>
      <c r="Y10" s="39">
        <v>28.5</v>
      </c>
      <c r="Z10" s="39">
        <v>2</v>
      </c>
    </row>
    <row r="11" spans="1:26">
      <c r="A11" s="41">
        <v>10</v>
      </c>
      <c r="B11" s="41" t="s">
        <v>70</v>
      </c>
      <c r="C11" s="39">
        <v>2.7</v>
      </c>
      <c r="D11" s="39">
        <v>0.59999999999999876</v>
      </c>
      <c r="E11" s="39">
        <v>4.9499999999999993</v>
      </c>
      <c r="F11" s="39">
        <v>0.8500000000000042</v>
      </c>
      <c r="G11" s="39">
        <v>4.5955557070248236</v>
      </c>
      <c r="H11" s="39">
        <v>1.1271941202761759E-3</v>
      </c>
      <c r="I11" s="39">
        <v>0.50350000000000006</v>
      </c>
      <c r="J11" s="39">
        <v>2.1499999999998645E-2</v>
      </c>
      <c r="K11" s="39">
        <v>69.102499999999992</v>
      </c>
      <c r="L11" s="39">
        <v>2.8375000000001021</v>
      </c>
      <c r="M11" s="39">
        <v>2.391</v>
      </c>
      <c r="N11" s="39">
        <v>4.1999999999985313E-2</v>
      </c>
      <c r="O11" s="39">
        <v>71.965000000000003</v>
      </c>
      <c r="P11" s="39">
        <v>5.5649999999999835</v>
      </c>
      <c r="Q11" s="39">
        <v>39.260000000000005</v>
      </c>
      <c r="R11" s="39">
        <v>1.9399999999999404</v>
      </c>
      <c r="S11" s="39">
        <v>111.22499999999999</v>
      </c>
      <c r="T11" s="39">
        <v>7.5050000000001269</v>
      </c>
      <c r="U11" s="39">
        <v>35.341034886862957</v>
      </c>
      <c r="V11" s="39">
        <v>0.64045373635348402</v>
      </c>
      <c r="W11" s="39">
        <v>16.375</v>
      </c>
      <c r="X11" s="39">
        <v>0.37499999999999994</v>
      </c>
      <c r="Y11" s="39">
        <v>32.75</v>
      </c>
      <c r="Z11" s="39">
        <v>0.74999999999999989</v>
      </c>
    </row>
    <row r="12" spans="1:26">
      <c r="A12" s="41">
        <v>11</v>
      </c>
      <c r="B12" s="41" t="s">
        <v>71</v>
      </c>
      <c r="C12" s="39">
        <v>3.2</v>
      </c>
      <c r="D12" s="39">
        <v>0.19999999999999343</v>
      </c>
      <c r="E12" s="39">
        <v>4.55</v>
      </c>
      <c r="F12" s="39">
        <v>0.55000000000000182</v>
      </c>
      <c r="G12" s="39">
        <v>2.4545351938354396</v>
      </c>
      <c r="H12" s="39">
        <v>0.44736214400836188</v>
      </c>
      <c r="I12" s="39">
        <v>0.53400000000000003</v>
      </c>
      <c r="J12" s="39">
        <v>2.8000000000000119E-2</v>
      </c>
      <c r="K12" s="39">
        <v>59.127499999999998</v>
      </c>
      <c r="L12" s="39">
        <v>3.7125000000001149</v>
      </c>
      <c r="M12" s="39">
        <v>2.5285000000000002</v>
      </c>
      <c r="N12" s="39">
        <v>0.10849999999999556</v>
      </c>
      <c r="O12" s="39">
        <v>70.449999999999989</v>
      </c>
      <c r="P12" s="39">
        <v>7.000000000000027E-2</v>
      </c>
      <c r="Q12" s="39">
        <v>46.5</v>
      </c>
      <c r="R12" s="39">
        <v>0.15999999999981354</v>
      </c>
      <c r="S12" s="39">
        <v>106.94999999999999</v>
      </c>
      <c r="T12" s="39">
        <v>10.230000000000047</v>
      </c>
      <c r="U12" s="39">
        <v>43.865289429805564</v>
      </c>
      <c r="V12" s="39">
        <v>4.0462076752399581</v>
      </c>
      <c r="W12" s="39">
        <v>16.5</v>
      </c>
      <c r="X12" s="39">
        <v>2.5</v>
      </c>
      <c r="Y12" s="39">
        <v>37</v>
      </c>
      <c r="Z12" s="39">
        <v>1</v>
      </c>
    </row>
    <row r="13" spans="1:26">
      <c r="A13" s="41">
        <v>12</v>
      </c>
      <c r="B13" s="41" t="s">
        <v>72</v>
      </c>
      <c r="C13" s="39">
        <v>2.9000000000000004</v>
      </c>
      <c r="D13" s="39">
        <v>0.19999999999999787</v>
      </c>
      <c r="E13" s="39">
        <v>4.3000000000000007</v>
      </c>
      <c r="F13" s="39">
        <v>9.9999999999972278E-2</v>
      </c>
      <c r="G13" s="39">
        <v>2.5107236585861359</v>
      </c>
      <c r="H13" s="39">
        <v>7.0586828483511999E-2</v>
      </c>
      <c r="I13" s="39">
        <v>0.497</v>
      </c>
      <c r="J13" s="39">
        <v>4.1000000000000189E-2</v>
      </c>
      <c r="K13" s="39">
        <v>56.39</v>
      </c>
      <c r="L13" s="39">
        <v>2.4274999999999629</v>
      </c>
      <c r="M13" s="39">
        <v>2.0230000000000001</v>
      </c>
      <c r="N13" s="39">
        <v>3.6999999999981367E-2</v>
      </c>
      <c r="O13" s="39">
        <v>66.8</v>
      </c>
      <c r="P13" s="39">
        <v>3.060000000000096</v>
      </c>
      <c r="Q13" s="39">
        <v>35.045000000000002</v>
      </c>
      <c r="R13" s="39">
        <v>9.4999999999998849E-2</v>
      </c>
      <c r="S13" s="39">
        <v>101.845</v>
      </c>
      <c r="T13" s="39">
        <v>3.1549999999998559</v>
      </c>
      <c r="U13" s="39">
        <v>34.440294524943425</v>
      </c>
      <c r="V13" s="39">
        <v>0.97362785827690923</v>
      </c>
      <c r="W13" s="39">
        <v>21.5</v>
      </c>
      <c r="X13" s="39">
        <v>1</v>
      </c>
      <c r="Y13" s="39">
        <v>43</v>
      </c>
      <c r="Z13" s="39">
        <v>2</v>
      </c>
    </row>
    <row r="14" spans="1:26">
      <c r="A14" s="41">
        <v>13</v>
      </c>
      <c r="B14" s="41" t="s">
        <v>73</v>
      </c>
      <c r="C14" s="39">
        <v>3.2</v>
      </c>
      <c r="D14" s="39">
        <v>0.69999999999999885</v>
      </c>
      <c r="E14" s="39">
        <v>4.0999999999999996</v>
      </c>
      <c r="F14" s="39">
        <v>0.1000000000000078</v>
      </c>
      <c r="G14" s="39">
        <v>2.2679405950674023</v>
      </c>
      <c r="H14" s="39">
        <v>0.54818118317165698</v>
      </c>
      <c r="I14" s="39">
        <v>0.69300000000000006</v>
      </c>
      <c r="J14" s="39">
        <v>6.2999999999999556E-2</v>
      </c>
      <c r="K14" s="39">
        <v>60.463749999999997</v>
      </c>
      <c r="L14" s="39">
        <v>1.3962499999999747</v>
      </c>
      <c r="M14" s="39">
        <v>2.0474999999999999</v>
      </c>
      <c r="N14" s="39">
        <v>0.13750000000000207</v>
      </c>
      <c r="O14" s="39">
        <v>64.855000000000004</v>
      </c>
      <c r="P14" s="39">
        <v>8.5849999999999458</v>
      </c>
      <c r="Q14" s="39">
        <v>40.43</v>
      </c>
      <c r="R14" s="39">
        <v>3.2300000000000026</v>
      </c>
      <c r="S14" s="39">
        <v>110.285</v>
      </c>
      <c r="T14" s="39">
        <v>6.8149999999999462</v>
      </c>
      <c r="U14" s="39">
        <v>36.618411158421893</v>
      </c>
      <c r="V14" s="39">
        <v>0.66596117291881907</v>
      </c>
      <c r="W14" s="39">
        <v>23.5</v>
      </c>
      <c r="X14" s="39">
        <v>2</v>
      </c>
      <c r="Y14" s="39">
        <v>48</v>
      </c>
      <c r="Z14" s="39">
        <v>2.9999999999999996</v>
      </c>
    </row>
    <row r="15" spans="1:26">
      <c r="A15" s="41">
        <v>14</v>
      </c>
      <c r="B15" s="41" t="s">
        <v>74</v>
      </c>
      <c r="C15" s="39">
        <v>2.5499999999999998</v>
      </c>
      <c r="D15" s="39">
        <v>5.0000000000012784E-2</v>
      </c>
      <c r="E15" s="39">
        <v>3.9000000000000004</v>
      </c>
      <c r="F15" s="39">
        <v>0.49999999999999817</v>
      </c>
      <c r="G15" s="39">
        <v>2.5911090333225886</v>
      </c>
      <c r="H15" s="39">
        <v>0.27122176892237537</v>
      </c>
      <c r="I15" s="39">
        <v>0.48</v>
      </c>
      <c r="J15" s="39">
        <v>6.8000000000000116E-2</v>
      </c>
      <c r="K15" s="39">
        <v>52.415000000000006</v>
      </c>
      <c r="L15" s="39">
        <v>1.9999999999999574E-2</v>
      </c>
      <c r="M15" s="39">
        <v>1.742</v>
      </c>
      <c r="N15" s="39">
        <v>9.7999999999999726E-2</v>
      </c>
      <c r="O15" s="39">
        <v>52.06</v>
      </c>
      <c r="P15" s="39">
        <v>4.5999999999999348</v>
      </c>
      <c r="Q15" s="39">
        <v>29.375</v>
      </c>
      <c r="R15" s="39">
        <v>0.80499999999997596</v>
      </c>
      <c r="S15" s="39">
        <v>78.435000000000002</v>
      </c>
      <c r="T15" s="39">
        <v>8.4049999999999763</v>
      </c>
      <c r="U15" s="39">
        <v>37.775185577175485</v>
      </c>
      <c r="V15" s="39">
        <v>3.0216157936655699</v>
      </c>
      <c r="W15" s="39">
        <v>17.125</v>
      </c>
      <c r="X15" s="39">
        <v>0.37499999999999994</v>
      </c>
      <c r="Y15" s="39">
        <v>34.25</v>
      </c>
      <c r="Z15" s="39">
        <v>0.74999999999999989</v>
      </c>
    </row>
    <row r="16" spans="1:26">
      <c r="A16" s="41">
        <v>15</v>
      </c>
      <c r="B16" s="41" t="s">
        <v>75</v>
      </c>
      <c r="C16" s="39">
        <v>2.4500000000000002</v>
      </c>
      <c r="D16" s="39">
        <v>4.9999999999986139E-2</v>
      </c>
      <c r="E16" s="39">
        <v>3.95</v>
      </c>
      <c r="F16" s="39">
        <v>0.34999999999999815</v>
      </c>
      <c r="G16" s="39">
        <v>2.1323865498913728</v>
      </c>
      <c r="H16" s="39">
        <v>0.90945220033308449</v>
      </c>
      <c r="I16" s="39">
        <v>0.72100000000000009</v>
      </c>
      <c r="J16" s="39">
        <v>3.4999999999998865E-2</v>
      </c>
      <c r="K16" s="39">
        <v>53.147500000000001</v>
      </c>
      <c r="L16" s="39">
        <v>1.6250000000001399</v>
      </c>
      <c r="M16" s="39">
        <v>2.0455000000000001</v>
      </c>
      <c r="N16" s="39">
        <v>7.2499999999996678E-2</v>
      </c>
      <c r="O16" s="39">
        <v>55.84</v>
      </c>
      <c r="P16" s="39">
        <v>1.8199999999998193</v>
      </c>
      <c r="Q16" s="39">
        <v>37.36</v>
      </c>
      <c r="R16" s="39">
        <v>2.4700000000000277</v>
      </c>
      <c r="S16" s="39">
        <v>91.169999999999987</v>
      </c>
      <c r="T16" s="39">
        <v>6.3200000000001362</v>
      </c>
      <c r="U16" s="39">
        <v>40.987547610008264</v>
      </c>
      <c r="V16" s="39">
        <v>0.13207525386917141</v>
      </c>
      <c r="W16" s="39">
        <v>19.375</v>
      </c>
      <c r="X16" s="39">
        <v>1.3749999999999998</v>
      </c>
      <c r="Y16" s="39">
        <v>38.75</v>
      </c>
      <c r="Z16" s="39">
        <v>2.7499999999999996</v>
      </c>
    </row>
    <row r="17" spans="1:26">
      <c r="A17" s="41">
        <v>16</v>
      </c>
      <c r="B17" s="41" t="s">
        <v>76</v>
      </c>
      <c r="C17" s="39">
        <v>4.9000000000000004</v>
      </c>
      <c r="D17" s="39">
        <v>9.9999999999972278E-2</v>
      </c>
      <c r="E17" s="39">
        <v>3.5</v>
      </c>
      <c r="F17" s="39">
        <v>0.5</v>
      </c>
      <c r="G17" s="39">
        <v>1.1791962584444831</v>
      </c>
      <c r="H17" s="39">
        <v>0.15719729776545988</v>
      </c>
      <c r="I17" s="39">
        <v>0.80349999999999999</v>
      </c>
      <c r="J17" s="39">
        <v>1.9499999999999962E-2</v>
      </c>
      <c r="K17" s="39">
        <v>55.996249999999996</v>
      </c>
      <c r="L17" s="39">
        <v>4.2112500000000148</v>
      </c>
      <c r="M17" s="39">
        <v>2.3579999999999997</v>
      </c>
      <c r="N17" s="39">
        <v>4.8000000000005497E-2</v>
      </c>
      <c r="O17" s="39">
        <v>93.47</v>
      </c>
      <c r="P17" s="39">
        <v>2.7399999999998177</v>
      </c>
      <c r="Q17" s="39">
        <v>46.21</v>
      </c>
      <c r="R17" s="39">
        <v>1.7499999999998699</v>
      </c>
      <c r="S17" s="39">
        <v>135.18</v>
      </c>
      <c r="T17" s="39">
        <v>8.9899999999998421</v>
      </c>
      <c r="U17" s="39">
        <v>34.249434321927239</v>
      </c>
      <c r="V17" s="39">
        <v>0.98315146141527587</v>
      </c>
      <c r="W17" s="39">
        <v>22.25</v>
      </c>
      <c r="X17" s="39">
        <v>1.4999999999999998</v>
      </c>
      <c r="Y17" s="39">
        <v>45.5</v>
      </c>
      <c r="Z17" s="39">
        <v>2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P75"/>
  <sheetViews>
    <sheetView topLeftCell="C1" zoomScale="70" zoomScaleNormal="70" workbookViewId="0">
      <selection activeCell="J13" sqref="J13:K28"/>
    </sheetView>
  </sheetViews>
  <sheetFormatPr defaultRowHeight="12.75"/>
  <cols>
    <col min="1" max="1" width="10.7109375" style="1" bestFit="1" customWidth="1"/>
    <col min="2" max="2" width="18.7109375" style="1" bestFit="1" customWidth="1"/>
    <col min="3" max="3" width="14.42578125" style="1" customWidth="1"/>
    <col min="4" max="5" width="11" style="1" customWidth="1"/>
    <col min="6" max="6" width="15" style="1" customWidth="1"/>
    <col min="7" max="7" width="11" style="1" customWidth="1"/>
    <col min="8" max="8" width="12.7109375" style="1" customWidth="1"/>
    <col min="9" max="9" width="12.85546875" style="1" customWidth="1"/>
    <col min="10" max="10" width="15" style="1" bestFit="1" customWidth="1"/>
    <col min="11" max="11" width="12.28515625" style="1" bestFit="1" customWidth="1"/>
    <col min="12" max="14" width="9.140625" style="1"/>
    <col min="15" max="15" width="15.28515625" style="1" customWidth="1"/>
    <col min="16" max="16" width="9.28515625" style="1" bestFit="1" customWidth="1"/>
    <col min="17" max="245" width="9.140625" style="1"/>
    <col min="246" max="246" width="15.42578125" style="1" customWidth="1"/>
    <col min="247" max="247" width="14.42578125" style="1" customWidth="1"/>
    <col min="248" max="249" width="11" style="1" customWidth="1"/>
    <col min="250" max="250" width="15" style="1" customWidth="1"/>
    <col min="251" max="251" width="11" style="1" customWidth="1"/>
    <col min="252" max="252" width="12.7109375" style="1" customWidth="1"/>
    <col min="253" max="253" width="12.85546875" style="1" customWidth="1"/>
    <col min="254" max="254" width="13.42578125" style="1" customWidth="1"/>
    <col min="255" max="258" width="9.140625" style="1"/>
    <col min="259" max="259" width="15.28515625" style="1" customWidth="1"/>
    <col min="260" max="260" width="9.28515625" style="1" bestFit="1" customWidth="1"/>
    <col min="261" max="261" width="9.140625" style="1"/>
    <col min="262" max="262" width="12.7109375" style="1" customWidth="1"/>
    <col min="263" max="501" width="9.140625" style="1"/>
    <col min="502" max="502" width="15.42578125" style="1" customWidth="1"/>
    <col min="503" max="503" width="14.42578125" style="1" customWidth="1"/>
    <col min="504" max="505" width="11" style="1" customWidth="1"/>
    <col min="506" max="506" width="15" style="1" customWidth="1"/>
    <col min="507" max="507" width="11" style="1" customWidth="1"/>
    <col min="508" max="508" width="12.7109375" style="1" customWidth="1"/>
    <col min="509" max="509" width="12.85546875" style="1" customWidth="1"/>
    <col min="510" max="510" width="13.42578125" style="1" customWidth="1"/>
    <col min="511" max="514" width="9.140625" style="1"/>
    <col min="515" max="515" width="15.28515625" style="1" customWidth="1"/>
    <col min="516" max="516" width="9.28515625" style="1" bestFit="1" customWidth="1"/>
    <col min="517" max="517" width="9.140625" style="1"/>
    <col min="518" max="518" width="12.7109375" style="1" customWidth="1"/>
    <col min="519" max="757" width="9.140625" style="1"/>
    <col min="758" max="758" width="15.42578125" style="1" customWidth="1"/>
    <col min="759" max="759" width="14.42578125" style="1" customWidth="1"/>
    <col min="760" max="761" width="11" style="1" customWidth="1"/>
    <col min="762" max="762" width="15" style="1" customWidth="1"/>
    <col min="763" max="763" width="11" style="1" customWidth="1"/>
    <col min="764" max="764" width="12.7109375" style="1" customWidth="1"/>
    <col min="765" max="765" width="12.85546875" style="1" customWidth="1"/>
    <col min="766" max="766" width="13.42578125" style="1" customWidth="1"/>
    <col min="767" max="770" width="9.140625" style="1"/>
    <col min="771" max="771" width="15.28515625" style="1" customWidth="1"/>
    <col min="772" max="772" width="9.28515625" style="1" bestFit="1" customWidth="1"/>
    <col min="773" max="773" width="9.140625" style="1"/>
    <col min="774" max="774" width="12.7109375" style="1" customWidth="1"/>
    <col min="775" max="1013" width="9.140625" style="1"/>
    <col min="1014" max="1014" width="15.42578125" style="1" customWidth="1"/>
    <col min="1015" max="1015" width="14.42578125" style="1" customWidth="1"/>
    <col min="1016" max="1017" width="11" style="1" customWidth="1"/>
    <col min="1018" max="1018" width="15" style="1" customWidth="1"/>
    <col min="1019" max="1019" width="11" style="1" customWidth="1"/>
    <col min="1020" max="1020" width="12.7109375" style="1" customWidth="1"/>
    <col min="1021" max="1021" width="12.85546875" style="1" customWidth="1"/>
    <col min="1022" max="1022" width="13.42578125" style="1" customWidth="1"/>
    <col min="1023" max="1026" width="9.140625" style="1"/>
    <col min="1027" max="1027" width="15.28515625" style="1" customWidth="1"/>
    <col min="1028" max="1028" width="9.28515625" style="1" bestFit="1" customWidth="1"/>
    <col min="1029" max="1029" width="9.140625" style="1"/>
    <col min="1030" max="1030" width="12.7109375" style="1" customWidth="1"/>
    <col min="1031" max="1269" width="9.140625" style="1"/>
    <col min="1270" max="1270" width="15.42578125" style="1" customWidth="1"/>
    <col min="1271" max="1271" width="14.42578125" style="1" customWidth="1"/>
    <col min="1272" max="1273" width="11" style="1" customWidth="1"/>
    <col min="1274" max="1274" width="15" style="1" customWidth="1"/>
    <col min="1275" max="1275" width="11" style="1" customWidth="1"/>
    <col min="1276" max="1276" width="12.7109375" style="1" customWidth="1"/>
    <col min="1277" max="1277" width="12.85546875" style="1" customWidth="1"/>
    <col min="1278" max="1278" width="13.42578125" style="1" customWidth="1"/>
    <col min="1279" max="1282" width="9.140625" style="1"/>
    <col min="1283" max="1283" width="15.28515625" style="1" customWidth="1"/>
    <col min="1284" max="1284" width="9.28515625" style="1" bestFit="1" customWidth="1"/>
    <col min="1285" max="1285" width="9.140625" style="1"/>
    <col min="1286" max="1286" width="12.7109375" style="1" customWidth="1"/>
    <col min="1287" max="1525" width="9.140625" style="1"/>
    <col min="1526" max="1526" width="15.42578125" style="1" customWidth="1"/>
    <col min="1527" max="1527" width="14.42578125" style="1" customWidth="1"/>
    <col min="1528" max="1529" width="11" style="1" customWidth="1"/>
    <col min="1530" max="1530" width="15" style="1" customWidth="1"/>
    <col min="1531" max="1531" width="11" style="1" customWidth="1"/>
    <col min="1532" max="1532" width="12.7109375" style="1" customWidth="1"/>
    <col min="1533" max="1533" width="12.85546875" style="1" customWidth="1"/>
    <col min="1534" max="1534" width="13.42578125" style="1" customWidth="1"/>
    <col min="1535" max="1538" width="9.140625" style="1"/>
    <col min="1539" max="1539" width="15.28515625" style="1" customWidth="1"/>
    <col min="1540" max="1540" width="9.28515625" style="1" bestFit="1" customWidth="1"/>
    <col min="1541" max="1541" width="9.140625" style="1"/>
    <col min="1542" max="1542" width="12.7109375" style="1" customWidth="1"/>
    <col min="1543" max="1781" width="9.140625" style="1"/>
    <col min="1782" max="1782" width="15.42578125" style="1" customWidth="1"/>
    <col min="1783" max="1783" width="14.42578125" style="1" customWidth="1"/>
    <col min="1784" max="1785" width="11" style="1" customWidth="1"/>
    <col min="1786" max="1786" width="15" style="1" customWidth="1"/>
    <col min="1787" max="1787" width="11" style="1" customWidth="1"/>
    <col min="1788" max="1788" width="12.7109375" style="1" customWidth="1"/>
    <col min="1789" max="1789" width="12.85546875" style="1" customWidth="1"/>
    <col min="1790" max="1790" width="13.42578125" style="1" customWidth="1"/>
    <col min="1791" max="1794" width="9.140625" style="1"/>
    <col min="1795" max="1795" width="15.28515625" style="1" customWidth="1"/>
    <col min="1796" max="1796" width="9.28515625" style="1" bestFit="1" customWidth="1"/>
    <col min="1797" max="1797" width="9.140625" style="1"/>
    <col min="1798" max="1798" width="12.7109375" style="1" customWidth="1"/>
    <col min="1799" max="2037" width="9.140625" style="1"/>
    <col min="2038" max="2038" width="15.42578125" style="1" customWidth="1"/>
    <col min="2039" max="2039" width="14.42578125" style="1" customWidth="1"/>
    <col min="2040" max="2041" width="11" style="1" customWidth="1"/>
    <col min="2042" max="2042" width="15" style="1" customWidth="1"/>
    <col min="2043" max="2043" width="11" style="1" customWidth="1"/>
    <col min="2044" max="2044" width="12.7109375" style="1" customWidth="1"/>
    <col min="2045" max="2045" width="12.85546875" style="1" customWidth="1"/>
    <col min="2046" max="2046" width="13.42578125" style="1" customWidth="1"/>
    <col min="2047" max="2050" width="9.140625" style="1"/>
    <col min="2051" max="2051" width="15.28515625" style="1" customWidth="1"/>
    <col min="2052" max="2052" width="9.28515625" style="1" bestFit="1" customWidth="1"/>
    <col min="2053" max="2053" width="9.140625" style="1"/>
    <col min="2054" max="2054" width="12.7109375" style="1" customWidth="1"/>
    <col min="2055" max="2293" width="9.140625" style="1"/>
    <col min="2294" max="2294" width="15.42578125" style="1" customWidth="1"/>
    <col min="2295" max="2295" width="14.42578125" style="1" customWidth="1"/>
    <col min="2296" max="2297" width="11" style="1" customWidth="1"/>
    <col min="2298" max="2298" width="15" style="1" customWidth="1"/>
    <col min="2299" max="2299" width="11" style="1" customWidth="1"/>
    <col min="2300" max="2300" width="12.7109375" style="1" customWidth="1"/>
    <col min="2301" max="2301" width="12.85546875" style="1" customWidth="1"/>
    <col min="2302" max="2302" width="13.42578125" style="1" customWidth="1"/>
    <col min="2303" max="2306" width="9.140625" style="1"/>
    <col min="2307" max="2307" width="15.28515625" style="1" customWidth="1"/>
    <col min="2308" max="2308" width="9.28515625" style="1" bestFit="1" customWidth="1"/>
    <col min="2309" max="2309" width="9.140625" style="1"/>
    <col min="2310" max="2310" width="12.7109375" style="1" customWidth="1"/>
    <col min="2311" max="2549" width="9.140625" style="1"/>
    <col min="2550" max="2550" width="15.42578125" style="1" customWidth="1"/>
    <col min="2551" max="2551" width="14.42578125" style="1" customWidth="1"/>
    <col min="2552" max="2553" width="11" style="1" customWidth="1"/>
    <col min="2554" max="2554" width="15" style="1" customWidth="1"/>
    <col min="2555" max="2555" width="11" style="1" customWidth="1"/>
    <col min="2556" max="2556" width="12.7109375" style="1" customWidth="1"/>
    <col min="2557" max="2557" width="12.85546875" style="1" customWidth="1"/>
    <col min="2558" max="2558" width="13.42578125" style="1" customWidth="1"/>
    <col min="2559" max="2562" width="9.140625" style="1"/>
    <col min="2563" max="2563" width="15.28515625" style="1" customWidth="1"/>
    <col min="2564" max="2564" width="9.28515625" style="1" bestFit="1" customWidth="1"/>
    <col min="2565" max="2565" width="9.140625" style="1"/>
    <col min="2566" max="2566" width="12.7109375" style="1" customWidth="1"/>
    <col min="2567" max="2805" width="9.140625" style="1"/>
    <col min="2806" max="2806" width="15.42578125" style="1" customWidth="1"/>
    <col min="2807" max="2807" width="14.42578125" style="1" customWidth="1"/>
    <col min="2808" max="2809" width="11" style="1" customWidth="1"/>
    <col min="2810" max="2810" width="15" style="1" customWidth="1"/>
    <col min="2811" max="2811" width="11" style="1" customWidth="1"/>
    <col min="2812" max="2812" width="12.7109375" style="1" customWidth="1"/>
    <col min="2813" max="2813" width="12.85546875" style="1" customWidth="1"/>
    <col min="2814" max="2814" width="13.42578125" style="1" customWidth="1"/>
    <col min="2815" max="2818" width="9.140625" style="1"/>
    <col min="2819" max="2819" width="15.28515625" style="1" customWidth="1"/>
    <col min="2820" max="2820" width="9.28515625" style="1" bestFit="1" customWidth="1"/>
    <col min="2821" max="2821" width="9.140625" style="1"/>
    <col min="2822" max="2822" width="12.7109375" style="1" customWidth="1"/>
    <col min="2823" max="3061" width="9.140625" style="1"/>
    <col min="3062" max="3062" width="15.42578125" style="1" customWidth="1"/>
    <col min="3063" max="3063" width="14.42578125" style="1" customWidth="1"/>
    <col min="3064" max="3065" width="11" style="1" customWidth="1"/>
    <col min="3066" max="3066" width="15" style="1" customWidth="1"/>
    <col min="3067" max="3067" width="11" style="1" customWidth="1"/>
    <col min="3068" max="3068" width="12.7109375" style="1" customWidth="1"/>
    <col min="3069" max="3069" width="12.85546875" style="1" customWidth="1"/>
    <col min="3070" max="3070" width="13.42578125" style="1" customWidth="1"/>
    <col min="3071" max="3074" width="9.140625" style="1"/>
    <col min="3075" max="3075" width="15.28515625" style="1" customWidth="1"/>
    <col min="3076" max="3076" width="9.28515625" style="1" bestFit="1" customWidth="1"/>
    <col min="3077" max="3077" width="9.140625" style="1"/>
    <col min="3078" max="3078" width="12.7109375" style="1" customWidth="1"/>
    <col min="3079" max="3317" width="9.140625" style="1"/>
    <col min="3318" max="3318" width="15.42578125" style="1" customWidth="1"/>
    <col min="3319" max="3319" width="14.42578125" style="1" customWidth="1"/>
    <col min="3320" max="3321" width="11" style="1" customWidth="1"/>
    <col min="3322" max="3322" width="15" style="1" customWidth="1"/>
    <col min="3323" max="3323" width="11" style="1" customWidth="1"/>
    <col min="3324" max="3324" width="12.7109375" style="1" customWidth="1"/>
    <col min="3325" max="3325" width="12.85546875" style="1" customWidth="1"/>
    <col min="3326" max="3326" width="13.42578125" style="1" customWidth="1"/>
    <col min="3327" max="3330" width="9.140625" style="1"/>
    <col min="3331" max="3331" width="15.28515625" style="1" customWidth="1"/>
    <col min="3332" max="3332" width="9.28515625" style="1" bestFit="1" customWidth="1"/>
    <col min="3333" max="3333" width="9.140625" style="1"/>
    <col min="3334" max="3334" width="12.7109375" style="1" customWidth="1"/>
    <col min="3335" max="3573" width="9.140625" style="1"/>
    <col min="3574" max="3574" width="15.42578125" style="1" customWidth="1"/>
    <col min="3575" max="3575" width="14.42578125" style="1" customWidth="1"/>
    <col min="3576" max="3577" width="11" style="1" customWidth="1"/>
    <col min="3578" max="3578" width="15" style="1" customWidth="1"/>
    <col min="3579" max="3579" width="11" style="1" customWidth="1"/>
    <col min="3580" max="3580" width="12.7109375" style="1" customWidth="1"/>
    <col min="3581" max="3581" width="12.85546875" style="1" customWidth="1"/>
    <col min="3582" max="3582" width="13.42578125" style="1" customWidth="1"/>
    <col min="3583" max="3586" width="9.140625" style="1"/>
    <col min="3587" max="3587" width="15.28515625" style="1" customWidth="1"/>
    <col min="3588" max="3588" width="9.28515625" style="1" bestFit="1" customWidth="1"/>
    <col min="3589" max="3589" width="9.140625" style="1"/>
    <col min="3590" max="3590" width="12.7109375" style="1" customWidth="1"/>
    <col min="3591" max="3829" width="9.140625" style="1"/>
    <col min="3830" max="3830" width="15.42578125" style="1" customWidth="1"/>
    <col min="3831" max="3831" width="14.42578125" style="1" customWidth="1"/>
    <col min="3832" max="3833" width="11" style="1" customWidth="1"/>
    <col min="3834" max="3834" width="15" style="1" customWidth="1"/>
    <col min="3835" max="3835" width="11" style="1" customWidth="1"/>
    <col min="3836" max="3836" width="12.7109375" style="1" customWidth="1"/>
    <col min="3837" max="3837" width="12.85546875" style="1" customWidth="1"/>
    <col min="3838" max="3838" width="13.42578125" style="1" customWidth="1"/>
    <col min="3839" max="3842" width="9.140625" style="1"/>
    <col min="3843" max="3843" width="15.28515625" style="1" customWidth="1"/>
    <col min="3844" max="3844" width="9.28515625" style="1" bestFit="1" customWidth="1"/>
    <col min="3845" max="3845" width="9.140625" style="1"/>
    <col min="3846" max="3846" width="12.7109375" style="1" customWidth="1"/>
    <col min="3847" max="4085" width="9.140625" style="1"/>
    <col min="4086" max="4086" width="15.42578125" style="1" customWidth="1"/>
    <col min="4087" max="4087" width="14.42578125" style="1" customWidth="1"/>
    <col min="4088" max="4089" width="11" style="1" customWidth="1"/>
    <col min="4090" max="4090" width="15" style="1" customWidth="1"/>
    <col min="4091" max="4091" width="11" style="1" customWidth="1"/>
    <col min="4092" max="4092" width="12.7109375" style="1" customWidth="1"/>
    <col min="4093" max="4093" width="12.85546875" style="1" customWidth="1"/>
    <col min="4094" max="4094" width="13.42578125" style="1" customWidth="1"/>
    <col min="4095" max="4098" width="9.140625" style="1"/>
    <col min="4099" max="4099" width="15.28515625" style="1" customWidth="1"/>
    <col min="4100" max="4100" width="9.28515625" style="1" bestFit="1" customWidth="1"/>
    <col min="4101" max="4101" width="9.140625" style="1"/>
    <col min="4102" max="4102" width="12.7109375" style="1" customWidth="1"/>
    <col min="4103" max="4341" width="9.140625" style="1"/>
    <col min="4342" max="4342" width="15.42578125" style="1" customWidth="1"/>
    <col min="4343" max="4343" width="14.42578125" style="1" customWidth="1"/>
    <col min="4344" max="4345" width="11" style="1" customWidth="1"/>
    <col min="4346" max="4346" width="15" style="1" customWidth="1"/>
    <col min="4347" max="4347" width="11" style="1" customWidth="1"/>
    <col min="4348" max="4348" width="12.7109375" style="1" customWidth="1"/>
    <col min="4349" max="4349" width="12.85546875" style="1" customWidth="1"/>
    <col min="4350" max="4350" width="13.42578125" style="1" customWidth="1"/>
    <col min="4351" max="4354" width="9.140625" style="1"/>
    <col min="4355" max="4355" width="15.28515625" style="1" customWidth="1"/>
    <col min="4356" max="4356" width="9.28515625" style="1" bestFit="1" customWidth="1"/>
    <col min="4357" max="4357" width="9.140625" style="1"/>
    <col min="4358" max="4358" width="12.7109375" style="1" customWidth="1"/>
    <col min="4359" max="4597" width="9.140625" style="1"/>
    <col min="4598" max="4598" width="15.42578125" style="1" customWidth="1"/>
    <col min="4599" max="4599" width="14.42578125" style="1" customWidth="1"/>
    <col min="4600" max="4601" width="11" style="1" customWidth="1"/>
    <col min="4602" max="4602" width="15" style="1" customWidth="1"/>
    <col min="4603" max="4603" width="11" style="1" customWidth="1"/>
    <col min="4604" max="4604" width="12.7109375" style="1" customWidth="1"/>
    <col min="4605" max="4605" width="12.85546875" style="1" customWidth="1"/>
    <col min="4606" max="4606" width="13.42578125" style="1" customWidth="1"/>
    <col min="4607" max="4610" width="9.140625" style="1"/>
    <col min="4611" max="4611" width="15.28515625" style="1" customWidth="1"/>
    <col min="4612" max="4612" width="9.28515625" style="1" bestFit="1" customWidth="1"/>
    <col min="4613" max="4613" width="9.140625" style="1"/>
    <col min="4614" max="4614" width="12.7109375" style="1" customWidth="1"/>
    <col min="4615" max="4853" width="9.140625" style="1"/>
    <col min="4854" max="4854" width="15.42578125" style="1" customWidth="1"/>
    <col min="4855" max="4855" width="14.42578125" style="1" customWidth="1"/>
    <col min="4856" max="4857" width="11" style="1" customWidth="1"/>
    <col min="4858" max="4858" width="15" style="1" customWidth="1"/>
    <col min="4859" max="4859" width="11" style="1" customWidth="1"/>
    <col min="4860" max="4860" width="12.7109375" style="1" customWidth="1"/>
    <col min="4861" max="4861" width="12.85546875" style="1" customWidth="1"/>
    <col min="4862" max="4862" width="13.42578125" style="1" customWidth="1"/>
    <col min="4863" max="4866" width="9.140625" style="1"/>
    <col min="4867" max="4867" width="15.28515625" style="1" customWidth="1"/>
    <col min="4868" max="4868" width="9.28515625" style="1" bestFit="1" customWidth="1"/>
    <col min="4869" max="4869" width="9.140625" style="1"/>
    <col min="4870" max="4870" width="12.7109375" style="1" customWidth="1"/>
    <col min="4871" max="5109" width="9.140625" style="1"/>
    <col min="5110" max="5110" width="15.42578125" style="1" customWidth="1"/>
    <col min="5111" max="5111" width="14.42578125" style="1" customWidth="1"/>
    <col min="5112" max="5113" width="11" style="1" customWidth="1"/>
    <col min="5114" max="5114" width="15" style="1" customWidth="1"/>
    <col min="5115" max="5115" width="11" style="1" customWidth="1"/>
    <col min="5116" max="5116" width="12.7109375" style="1" customWidth="1"/>
    <col min="5117" max="5117" width="12.85546875" style="1" customWidth="1"/>
    <col min="5118" max="5118" width="13.42578125" style="1" customWidth="1"/>
    <col min="5119" max="5122" width="9.140625" style="1"/>
    <col min="5123" max="5123" width="15.28515625" style="1" customWidth="1"/>
    <col min="5124" max="5124" width="9.28515625" style="1" bestFit="1" customWidth="1"/>
    <col min="5125" max="5125" width="9.140625" style="1"/>
    <col min="5126" max="5126" width="12.7109375" style="1" customWidth="1"/>
    <col min="5127" max="5365" width="9.140625" style="1"/>
    <col min="5366" max="5366" width="15.42578125" style="1" customWidth="1"/>
    <col min="5367" max="5367" width="14.42578125" style="1" customWidth="1"/>
    <col min="5368" max="5369" width="11" style="1" customWidth="1"/>
    <col min="5370" max="5370" width="15" style="1" customWidth="1"/>
    <col min="5371" max="5371" width="11" style="1" customWidth="1"/>
    <col min="5372" max="5372" width="12.7109375" style="1" customWidth="1"/>
    <col min="5373" max="5373" width="12.85546875" style="1" customWidth="1"/>
    <col min="5374" max="5374" width="13.42578125" style="1" customWidth="1"/>
    <col min="5375" max="5378" width="9.140625" style="1"/>
    <col min="5379" max="5379" width="15.28515625" style="1" customWidth="1"/>
    <col min="5380" max="5380" width="9.28515625" style="1" bestFit="1" customWidth="1"/>
    <col min="5381" max="5381" width="9.140625" style="1"/>
    <col min="5382" max="5382" width="12.7109375" style="1" customWidth="1"/>
    <col min="5383" max="5621" width="9.140625" style="1"/>
    <col min="5622" max="5622" width="15.42578125" style="1" customWidth="1"/>
    <col min="5623" max="5623" width="14.42578125" style="1" customWidth="1"/>
    <col min="5624" max="5625" width="11" style="1" customWidth="1"/>
    <col min="5626" max="5626" width="15" style="1" customWidth="1"/>
    <col min="5627" max="5627" width="11" style="1" customWidth="1"/>
    <col min="5628" max="5628" width="12.7109375" style="1" customWidth="1"/>
    <col min="5629" max="5629" width="12.85546875" style="1" customWidth="1"/>
    <col min="5630" max="5630" width="13.42578125" style="1" customWidth="1"/>
    <col min="5631" max="5634" width="9.140625" style="1"/>
    <col min="5635" max="5635" width="15.28515625" style="1" customWidth="1"/>
    <col min="5636" max="5636" width="9.28515625" style="1" bestFit="1" customWidth="1"/>
    <col min="5637" max="5637" width="9.140625" style="1"/>
    <col min="5638" max="5638" width="12.7109375" style="1" customWidth="1"/>
    <col min="5639" max="5877" width="9.140625" style="1"/>
    <col min="5878" max="5878" width="15.42578125" style="1" customWidth="1"/>
    <col min="5879" max="5879" width="14.42578125" style="1" customWidth="1"/>
    <col min="5880" max="5881" width="11" style="1" customWidth="1"/>
    <col min="5882" max="5882" width="15" style="1" customWidth="1"/>
    <col min="5883" max="5883" width="11" style="1" customWidth="1"/>
    <col min="5884" max="5884" width="12.7109375" style="1" customWidth="1"/>
    <col min="5885" max="5885" width="12.85546875" style="1" customWidth="1"/>
    <col min="5886" max="5886" width="13.42578125" style="1" customWidth="1"/>
    <col min="5887" max="5890" width="9.140625" style="1"/>
    <col min="5891" max="5891" width="15.28515625" style="1" customWidth="1"/>
    <col min="5892" max="5892" width="9.28515625" style="1" bestFit="1" customWidth="1"/>
    <col min="5893" max="5893" width="9.140625" style="1"/>
    <col min="5894" max="5894" width="12.7109375" style="1" customWidth="1"/>
    <col min="5895" max="6133" width="9.140625" style="1"/>
    <col min="6134" max="6134" width="15.42578125" style="1" customWidth="1"/>
    <col min="6135" max="6135" width="14.42578125" style="1" customWidth="1"/>
    <col min="6136" max="6137" width="11" style="1" customWidth="1"/>
    <col min="6138" max="6138" width="15" style="1" customWidth="1"/>
    <col min="6139" max="6139" width="11" style="1" customWidth="1"/>
    <col min="6140" max="6140" width="12.7109375" style="1" customWidth="1"/>
    <col min="6141" max="6141" width="12.85546875" style="1" customWidth="1"/>
    <col min="6142" max="6142" width="13.42578125" style="1" customWidth="1"/>
    <col min="6143" max="6146" width="9.140625" style="1"/>
    <col min="6147" max="6147" width="15.28515625" style="1" customWidth="1"/>
    <col min="6148" max="6148" width="9.28515625" style="1" bestFit="1" customWidth="1"/>
    <col min="6149" max="6149" width="9.140625" style="1"/>
    <col min="6150" max="6150" width="12.7109375" style="1" customWidth="1"/>
    <col min="6151" max="6389" width="9.140625" style="1"/>
    <col min="6390" max="6390" width="15.42578125" style="1" customWidth="1"/>
    <col min="6391" max="6391" width="14.42578125" style="1" customWidth="1"/>
    <col min="6392" max="6393" width="11" style="1" customWidth="1"/>
    <col min="6394" max="6394" width="15" style="1" customWidth="1"/>
    <col min="6395" max="6395" width="11" style="1" customWidth="1"/>
    <col min="6396" max="6396" width="12.7109375" style="1" customWidth="1"/>
    <col min="6397" max="6397" width="12.85546875" style="1" customWidth="1"/>
    <col min="6398" max="6398" width="13.42578125" style="1" customWidth="1"/>
    <col min="6399" max="6402" width="9.140625" style="1"/>
    <col min="6403" max="6403" width="15.28515625" style="1" customWidth="1"/>
    <col min="6404" max="6404" width="9.28515625" style="1" bestFit="1" customWidth="1"/>
    <col min="6405" max="6405" width="9.140625" style="1"/>
    <col min="6406" max="6406" width="12.7109375" style="1" customWidth="1"/>
    <col min="6407" max="6645" width="9.140625" style="1"/>
    <col min="6646" max="6646" width="15.42578125" style="1" customWidth="1"/>
    <col min="6647" max="6647" width="14.42578125" style="1" customWidth="1"/>
    <col min="6648" max="6649" width="11" style="1" customWidth="1"/>
    <col min="6650" max="6650" width="15" style="1" customWidth="1"/>
    <col min="6651" max="6651" width="11" style="1" customWidth="1"/>
    <col min="6652" max="6652" width="12.7109375" style="1" customWidth="1"/>
    <col min="6653" max="6653" width="12.85546875" style="1" customWidth="1"/>
    <col min="6654" max="6654" width="13.42578125" style="1" customWidth="1"/>
    <col min="6655" max="6658" width="9.140625" style="1"/>
    <col min="6659" max="6659" width="15.28515625" style="1" customWidth="1"/>
    <col min="6660" max="6660" width="9.28515625" style="1" bestFit="1" customWidth="1"/>
    <col min="6661" max="6661" width="9.140625" style="1"/>
    <col min="6662" max="6662" width="12.7109375" style="1" customWidth="1"/>
    <col min="6663" max="6901" width="9.140625" style="1"/>
    <col min="6902" max="6902" width="15.42578125" style="1" customWidth="1"/>
    <col min="6903" max="6903" width="14.42578125" style="1" customWidth="1"/>
    <col min="6904" max="6905" width="11" style="1" customWidth="1"/>
    <col min="6906" max="6906" width="15" style="1" customWidth="1"/>
    <col min="6907" max="6907" width="11" style="1" customWidth="1"/>
    <col min="6908" max="6908" width="12.7109375" style="1" customWidth="1"/>
    <col min="6909" max="6909" width="12.85546875" style="1" customWidth="1"/>
    <col min="6910" max="6910" width="13.42578125" style="1" customWidth="1"/>
    <col min="6911" max="6914" width="9.140625" style="1"/>
    <col min="6915" max="6915" width="15.28515625" style="1" customWidth="1"/>
    <col min="6916" max="6916" width="9.28515625" style="1" bestFit="1" customWidth="1"/>
    <col min="6917" max="6917" width="9.140625" style="1"/>
    <col min="6918" max="6918" width="12.7109375" style="1" customWidth="1"/>
    <col min="6919" max="7157" width="9.140625" style="1"/>
    <col min="7158" max="7158" width="15.42578125" style="1" customWidth="1"/>
    <col min="7159" max="7159" width="14.42578125" style="1" customWidth="1"/>
    <col min="7160" max="7161" width="11" style="1" customWidth="1"/>
    <col min="7162" max="7162" width="15" style="1" customWidth="1"/>
    <col min="7163" max="7163" width="11" style="1" customWidth="1"/>
    <col min="7164" max="7164" width="12.7109375" style="1" customWidth="1"/>
    <col min="7165" max="7165" width="12.85546875" style="1" customWidth="1"/>
    <col min="7166" max="7166" width="13.42578125" style="1" customWidth="1"/>
    <col min="7167" max="7170" width="9.140625" style="1"/>
    <col min="7171" max="7171" width="15.28515625" style="1" customWidth="1"/>
    <col min="7172" max="7172" width="9.28515625" style="1" bestFit="1" customWidth="1"/>
    <col min="7173" max="7173" width="9.140625" style="1"/>
    <col min="7174" max="7174" width="12.7109375" style="1" customWidth="1"/>
    <col min="7175" max="7413" width="9.140625" style="1"/>
    <col min="7414" max="7414" width="15.42578125" style="1" customWidth="1"/>
    <col min="7415" max="7415" width="14.42578125" style="1" customWidth="1"/>
    <col min="7416" max="7417" width="11" style="1" customWidth="1"/>
    <col min="7418" max="7418" width="15" style="1" customWidth="1"/>
    <col min="7419" max="7419" width="11" style="1" customWidth="1"/>
    <col min="7420" max="7420" width="12.7109375" style="1" customWidth="1"/>
    <col min="7421" max="7421" width="12.85546875" style="1" customWidth="1"/>
    <col min="7422" max="7422" width="13.42578125" style="1" customWidth="1"/>
    <col min="7423" max="7426" width="9.140625" style="1"/>
    <col min="7427" max="7427" width="15.28515625" style="1" customWidth="1"/>
    <col min="7428" max="7428" width="9.28515625" style="1" bestFit="1" customWidth="1"/>
    <col min="7429" max="7429" width="9.140625" style="1"/>
    <col min="7430" max="7430" width="12.7109375" style="1" customWidth="1"/>
    <col min="7431" max="7669" width="9.140625" style="1"/>
    <col min="7670" max="7670" width="15.42578125" style="1" customWidth="1"/>
    <col min="7671" max="7671" width="14.42578125" style="1" customWidth="1"/>
    <col min="7672" max="7673" width="11" style="1" customWidth="1"/>
    <col min="7674" max="7674" width="15" style="1" customWidth="1"/>
    <col min="7675" max="7675" width="11" style="1" customWidth="1"/>
    <col min="7676" max="7676" width="12.7109375" style="1" customWidth="1"/>
    <col min="7677" max="7677" width="12.85546875" style="1" customWidth="1"/>
    <col min="7678" max="7678" width="13.42578125" style="1" customWidth="1"/>
    <col min="7679" max="7682" width="9.140625" style="1"/>
    <col min="7683" max="7683" width="15.28515625" style="1" customWidth="1"/>
    <col min="7684" max="7684" width="9.28515625" style="1" bestFit="1" customWidth="1"/>
    <col min="7685" max="7685" width="9.140625" style="1"/>
    <col min="7686" max="7686" width="12.7109375" style="1" customWidth="1"/>
    <col min="7687" max="7925" width="9.140625" style="1"/>
    <col min="7926" max="7926" width="15.42578125" style="1" customWidth="1"/>
    <col min="7927" max="7927" width="14.42578125" style="1" customWidth="1"/>
    <col min="7928" max="7929" width="11" style="1" customWidth="1"/>
    <col min="7930" max="7930" width="15" style="1" customWidth="1"/>
    <col min="7931" max="7931" width="11" style="1" customWidth="1"/>
    <col min="7932" max="7932" width="12.7109375" style="1" customWidth="1"/>
    <col min="7933" max="7933" width="12.85546875" style="1" customWidth="1"/>
    <col min="7934" max="7934" width="13.42578125" style="1" customWidth="1"/>
    <col min="7935" max="7938" width="9.140625" style="1"/>
    <col min="7939" max="7939" width="15.28515625" style="1" customWidth="1"/>
    <col min="7940" max="7940" width="9.28515625" style="1" bestFit="1" customWidth="1"/>
    <col min="7941" max="7941" width="9.140625" style="1"/>
    <col min="7942" max="7942" width="12.7109375" style="1" customWidth="1"/>
    <col min="7943" max="8181" width="9.140625" style="1"/>
    <col min="8182" max="8182" width="15.42578125" style="1" customWidth="1"/>
    <col min="8183" max="8183" width="14.42578125" style="1" customWidth="1"/>
    <col min="8184" max="8185" width="11" style="1" customWidth="1"/>
    <col min="8186" max="8186" width="15" style="1" customWidth="1"/>
    <col min="8187" max="8187" width="11" style="1" customWidth="1"/>
    <col min="8188" max="8188" width="12.7109375" style="1" customWidth="1"/>
    <col min="8189" max="8189" width="12.85546875" style="1" customWidth="1"/>
    <col min="8190" max="8190" width="13.42578125" style="1" customWidth="1"/>
    <col min="8191" max="8194" width="9.140625" style="1"/>
    <col min="8195" max="8195" width="15.28515625" style="1" customWidth="1"/>
    <col min="8196" max="8196" width="9.28515625" style="1" bestFit="1" customWidth="1"/>
    <col min="8197" max="8197" width="9.140625" style="1"/>
    <col min="8198" max="8198" width="12.7109375" style="1" customWidth="1"/>
    <col min="8199" max="8437" width="9.140625" style="1"/>
    <col min="8438" max="8438" width="15.42578125" style="1" customWidth="1"/>
    <col min="8439" max="8439" width="14.42578125" style="1" customWidth="1"/>
    <col min="8440" max="8441" width="11" style="1" customWidth="1"/>
    <col min="8442" max="8442" width="15" style="1" customWidth="1"/>
    <col min="8443" max="8443" width="11" style="1" customWidth="1"/>
    <col min="8444" max="8444" width="12.7109375" style="1" customWidth="1"/>
    <col min="8445" max="8445" width="12.85546875" style="1" customWidth="1"/>
    <col min="8446" max="8446" width="13.42578125" style="1" customWidth="1"/>
    <col min="8447" max="8450" width="9.140625" style="1"/>
    <col min="8451" max="8451" width="15.28515625" style="1" customWidth="1"/>
    <col min="8452" max="8452" width="9.28515625" style="1" bestFit="1" customWidth="1"/>
    <col min="8453" max="8453" width="9.140625" style="1"/>
    <col min="8454" max="8454" width="12.7109375" style="1" customWidth="1"/>
    <col min="8455" max="8693" width="9.140625" style="1"/>
    <col min="8694" max="8694" width="15.42578125" style="1" customWidth="1"/>
    <col min="8695" max="8695" width="14.42578125" style="1" customWidth="1"/>
    <col min="8696" max="8697" width="11" style="1" customWidth="1"/>
    <col min="8698" max="8698" width="15" style="1" customWidth="1"/>
    <col min="8699" max="8699" width="11" style="1" customWidth="1"/>
    <col min="8700" max="8700" width="12.7109375" style="1" customWidth="1"/>
    <col min="8701" max="8701" width="12.85546875" style="1" customWidth="1"/>
    <col min="8702" max="8702" width="13.42578125" style="1" customWidth="1"/>
    <col min="8703" max="8706" width="9.140625" style="1"/>
    <col min="8707" max="8707" width="15.28515625" style="1" customWidth="1"/>
    <col min="8708" max="8708" width="9.28515625" style="1" bestFit="1" customWidth="1"/>
    <col min="8709" max="8709" width="9.140625" style="1"/>
    <col min="8710" max="8710" width="12.7109375" style="1" customWidth="1"/>
    <col min="8711" max="8949" width="9.140625" style="1"/>
    <col min="8950" max="8950" width="15.42578125" style="1" customWidth="1"/>
    <col min="8951" max="8951" width="14.42578125" style="1" customWidth="1"/>
    <col min="8952" max="8953" width="11" style="1" customWidth="1"/>
    <col min="8954" max="8954" width="15" style="1" customWidth="1"/>
    <col min="8955" max="8955" width="11" style="1" customWidth="1"/>
    <col min="8956" max="8956" width="12.7109375" style="1" customWidth="1"/>
    <col min="8957" max="8957" width="12.85546875" style="1" customWidth="1"/>
    <col min="8958" max="8958" width="13.42578125" style="1" customWidth="1"/>
    <col min="8959" max="8962" width="9.140625" style="1"/>
    <col min="8963" max="8963" width="15.28515625" style="1" customWidth="1"/>
    <col min="8964" max="8964" width="9.28515625" style="1" bestFit="1" customWidth="1"/>
    <col min="8965" max="8965" width="9.140625" style="1"/>
    <col min="8966" max="8966" width="12.7109375" style="1" customWidth="1"/>
    <col min="8967" max="9205" width="9.140625" style="1"/>
    <col min="9206" max="9206" width="15.42578125" style="1" customWidth="1"/>
    <col min="9207" max="9207" width="14.42578125" style="1" customWidth="1"/>
    <col min="9208" max="9209" width="11" style="1" customWidth="1"/>
    <col min="9210" max="9210" width="15" style="1" customWidth="1"/>
    <col min="9211" max="9211" width="11" style="1" customWidth="1"/>
    <col min="9212" max="9212" width="12.7109375" style="1" customWidth="1"/>
    <col min="9213" max="9213" width="12.85546875" style="1" customWidth="1"/>
    <col min="9214" max="9214" width="13.42578125" style="1" customWidth="1"/>
    <col min="9215" max="9218" width="9.140625" style="1"/>
    <col min="9219" max="9219" width="15.28515625" style="1" customWidth="1"/>
    <col min="9220" max="9220" width="9.28515625" style="1" bestFit="1" customWidth="1"/>
    <col min="9221" max="9221" width="9.140625" style="1"/>
    <col min="9222" max="9222" width="12.7109375" style="1" customWidth="1"/>
    <col min="9223" max="9461" width="9.140625" style="1"/>
    <col min="9462" max="9462" width="15.42578125" style="1" customWidth="1"/>
    <col min="9463" max="9463" width="14.42578125" style="1" customWidth="1"/>
    <col min="9464" max="9465" width="11" style="1" customWidth="1"/>
    <col min="9466" max="9466" width="15" style="1" customWidth="1"/>
    <col min="9467" max="9467" width="11" style="1" customWidth="1"/>
    <col min="9468" max="9468" width="12.7109375" style="1" customWidth="1"/>
    <col min="9469" max="9469" width="12.85546875" style="1" customWidth="1"/>
    <col min="9470" max="9470" width="13.42578125" style="1" customWidth="1"/>
    <col min="9471" max="9474" width="9.140625" style="1"/>
    <col min="9475" max="9475" width="15.28515625" style="1" customWidth="1"/>
    <col min="9476" max="9476" width="9.28515625" style="1" bestFit="1" customWidth="1"/>
    <col min="9477" max="9477" width="9.140625" style="1"/>
    <col min="9478" max="9478" width="12.7109375" style="1" customWidth="1"/>
    <col min="9479" max="9717" width="9.140625" style="1"/>
    <col min="9718" max="9718" width="15.42578125" style="1" customWidth="1"/>
    <col min="9719" max="9719" width="14.42578125" style="1" customWidth="1"/>
    <col min="9720" max="9721" width="11" style="1" customWidth="1"/>
    <col min="9722" max="9722" width="15" style="1" customWidth="1"/>
    <col min="9723" max="9723" width="11" style="1" customWidth="1"/>
    <col min="9724" max="9724" width="12.7109375" style="1" customWidth="1"/>
    <col min="9725" max="9725" width="12.85546875" style="1" customWidth="1"/>
    <col min="9726" max="9726" width="13.42578125" style="1" customWidth="1"/>
    <col min="9727" max="9730" width="9.140625" style="1"/>
    <col min="9731" max="9731" width="15.28515625" style="1" customWidth="1"/>
    <col min="9732" max="9732" width="9.28515625" style="1" bestFit="1" customWidth="1"/>
    <col min="9733" max="9733" width="9.140625" style="1"/>
    <col min="9734" max="9734" width="12.7109375" style="1" customWidth="1"/>
    <col min="9735" max="9973" width="9.140625" style="1"/>
    <col min="9974" max="9974" width="15.42578125" style="1" customWidth="1"/>
    <col min="9975" max="9975" width="14.42578125" style="1" customWidth="1"/>
    <col min="9976" max="9977" width="11" style="1" customWidth="1"/>
    <col min="9978" max="9978" width="15" style="1" customWidth="1"/>
    <col min="9979" max="9979" width="11" style="1" customWidth="1"/>
    <col min="9980" max="9980" width="12.7109375" style="1" customWidth="1"/>
    <col min="9981" max="9981" width="12.85546875" style="1" customWidth="1"/>
    <col min="9982" max="9982" width="13.42578125" style="1" customWidth="1"/>
    <col min="9983" max="9986" width="9.140625" style="1"/>
    <col min="9987" max="9987" width="15.28515625" style="1" customWidth="1"/>
    <col min="9988" max="9988" width="9.28515625" style="1" bestFit="1" customWidth="1"/>
    <col min="9989" max="9989" width="9.140625" style="1"/>
    <col min="9990" max="9990" width="12.7109375" style="1" customWidth="1"/>
    <col min="9991" max="10229" width="9.140625" style="1"/>
    <col min="10230" max="10230" width="15.42578125" style="1" customWidth="1"/>
    <col min="10231" max="10231" width="14.42578125" style="1" customWidth="1"/>
    <col min="10232" max="10233" width="11" style="1" customWidth="1"/>
    <col min="10234" max="10234" width="15" style="1" customWidth="1"/>
    <col min="10235" max="10235" width="11" style="1" customWidth="1"/>
    <col min="10236" max="10236" width="12.7109375" style="1" customWidth="1"/>
    <col min="10237" max="10237" width="12.85546875" style="1" customWidth="1"/>
    <col min="10238" max="10238" width="13.42578125" style="1" customWidth="1"/>
    <col min="10239" max="10242" width="9.140625" style="1"/>
    <col min="10243" max="10243" width="15.28515625" style="1" customWidth="1"/>
    <col min="10244" max="10244" width="9.28515625" style="1" bestFit="1" customWidth="1"/>
    <col min="10245" max="10245" width="9.140625" style="1"/>
    <col min="10246" max="10246" width="12.7109375" style="1" customWidth="1"/>
    <col min="10247" max="10485" width="9.140625" style="1"/>
    <col min="10486" max="10486" width="15.42578125" style="1" customWidth="1"/>
    <col min="10487" max="10487" width="14.42578125" style="1" customWidth="1"/>
    <col min="10488" max="10489" width="11" style="1" customWidth="1"/>
    <col min="10490" max="10490" width="15" style="1" customWidth="1"/>
    <col min="10491" max="10491" width="11" style="1" customWidth="1"/>
    <col min="10492" max="10492" width="12.7109375" style="1" customWidth="1"/>
    <col min="10493" max="10493" width="12.85546875" style="1" customWidth="1"/>
    <col min="10494" max="10494" width="13.42578125" style="1" customWidth="1"/>
    <col min="10495" max="10498" width="9.140625" style="1"/>
    <col min="10499" max="10499" width="15.28515625" style="1" customWidth="1"/>
    <col min="10500" max="10500" width="9.28515625" style="1" bestFit="1" customWidth="1"/>
    <col min="10501" max="10501" width="9.140625" style="1"/>
    <col min="10502" max="10502" width="12.7109375" style="1" customWidth="1"/>
    <col min="10503" max="10741" width="9.140625" style="1"/>
    <col min="10742" max="10742" width="15.42578125" style="1" customWidth="1"/>
    <col min="10743" max="10743" width="14.42578125" style="1" customWidth="1"/>
    <col min="10744" max="10745" width="11" style="1" customWidth="1"/>
    <col min="10746" max="10746" width="15" style="1" customWidth="1"/>
    <col min="10747" max="10747" width="11" style="1" customWidth="1"/>
    <col min="10748" max="10748" width="12.7109375" style="1" customWidth="1"/>
    <col min="10749" max="10749" width="12.85546875" style="1" customWidth="1"/>
    <col min="10750" max="10750" width="13.42578125" style="1" customWidth="1"/>
    <col min="10751" max="10754" width="9.140625" style="1"/>
    <col min="10755" max="10755" width="15.28515625" style="1" customWidth="1"/>
    <col min="10756" max="10756" width="9.28515625" style="1" bestFit="1" customWidth="1"/>
    <col min="10757" max="10757" width="9.140625" style="1"/>
    <col min="10758" max="10758" width="12.7109375" style="1" customWidth="1"/>
    <col min="10759" max="10997" width="9.140625" style="1"/>
    <col min="10998" max="10998" width="15.42578125" style="1" customWidth="1"/>
    <col min="10999" max="10999" width="14.42578125" style="1" customWidth="1"/>
    <col min="11000" max="11001" width="11" style="1" customWidth="1"/>
    <col min="11002" max="11002" width="15" style="1" customWidth="1"/>
    <col min="11003" max="11003" width="11" style="1" customWidth="1"/>
    <col min="11004" max="11004" width="12.7109375" style="1" customWidth="1"/>
    <col min="11005" max="11005" width="12.85546875" style="1" customWidth="1"/>
    <col min="11006" max="11006" width="13.42578125" style="1" customWidth="1"/>
    <col min="11007" max="11010" width="9.140625" style="1"/>
    <col min="11011" max="11011" width="15.28515625" style="1" customWidth="1"/>
    <col min="11012" max="11012" width="9.28515625" style="1" bestFit="1" customWidth="1"/>
    <col min="11013" max="11013" width="9.140625" style="1"/>
    <col min="11014" max="11014" width="12.7109375" style="1" customWidth="1"/>
    <col min="11015" max="11253" width="9.140625" style="1"/>
    <col min="11254" max="11254" width="15.42578125" style="1" customWidth="1"/>
    <col min="11255" max="11255" width="14.42578125" style="1" customWidth="1"/>
    <col min="11256" max="11257" width="11" style="1" customWidth="1"/>
    <col min="11258" max="11258" width="15" style="1" customWidth="1"/>
    <col min="11259" max="11259" width="11" style="1" customWidth="1"/>
    <col min="11260" max="11260" width="12.7109375" style="1" customWidth="1"/>
    <col min="11261" max="11261" width="12.85546875" style="1" customWidth="1"/>
    <col min="11262" max="11262" width="13.42578125" style="1" customWidth="1"/>
    <col min="11263" max="11266" width="9.140625" style="1"/>
    <col min="11267" max="11267" width="15.28515625" style="1" customWidth="1"/>
    <col min="11268" max="11268" width="9.28515625" style="1" bestFit="1" customWidth="1"/>
    <col min="11269" max="11269" width="9.140625" style="1"/>
    <col min="11270" max="11270" width="12.7109375" style="1" customWidth="1"/>
    <col min="11271" max="11509" width="9.140625" style="1"/>
    <col min="11510" max="11510" width="15.42578125" style="1" customWidth="1"/>
    <col min="11511" max="11511" width="14.42578125" style="1" customWidth="1"/>
    <col min="11512" max="11513" width="11" style="1" customWidth="1"/>
    <col min="11514" max="11514" width="15" style="1" customWidth="1"/>
    <col min="11515" max="11515" width="11" style="1" customWidth="1"/>
    <col min="11516" max="11516" width="12.7109375" style="1" customWidth="1"/>
    <col min="11517" max="11517" width="12.85546875" style="1" customWidth="1"/>
    <col min="11518" max="11518" width="13.42578125" style="1" customWidth="1"/>
    <col min="11519" max="11522" width="9.140625" style="1"/>
    <col min="11523" max="11523" width="15.28515625" style="1" customWidth="1"/>
    <col min="11524" max="11524" width="9.28515625" style="1" bestFit="1" customWidth="1"/>
    <col min="11525" max="11525" width="9.140625" style="1"/>
    <col min="11526" max="11526" width="12.7109375" style="1" customWidth="1"/>
    <col min="11527" max="11765" width="9.140625" style="1"/>
    <col min="11766" max="11766" width="15.42578125" style="1" customWidth="1"/>
    <col min="11767" max="11767" width="14.42578125" style="1" customWidth="1"/>
    <col min="11768" max="11769" width="11" style="1" customWidth="1"/>
    <col min="11770" max="11770" width="15" style="1" customWidth="1"/>
    <col min="11771" max="11771" width="11" style="1" customWidth="1"/>
    <col min="11772" max="11772" width="12.7109375" style="1" customWidth="1"/>
    <col min="11773" max="11773" width="12.85546875" style="1" customWidth="1"/>
    <col min="11774" max="11774" width="13.42578125" style="1" customWidth="1"/>
    <col min="11775" max="11778" width="9.140625" style="1"/>
    <col min="11779" max="11779" width="15.28515625" style="1" customWidth="1"/>
    <col min="11780" max="11780" width="9.28515625" style="1" bestFit="1" customWidth="1"/>
    <col min="11781" max="11781" width="9.140625" style="1"/>
    <col min="11782" max="11782" width="12.7109375" style="1" customWidth="1"/>
    <col min="11783" max="12021" width="9.140625" style="1"/>
    <col min="12022" max="12022" width="15.42578125" style="1" customWidth="1"/>
    <col min="12023" max="12023" width="14.42578125" style="1" customWidth="1"/>
    <col min="12024" max="12025" width="11" style="1" customWidth="1"/>
    <col min="12026" max="12026" width="15" style="1" customWidth="1"/>
    <col min="12027" max="12027" width="11" style="1" customWidth="1"/>
    <col min="12028" max="12028" width="12.7109375" style="1" customWidth="1"/>
    <col min="12029" max="12029" width="12.85546875" style="1" customWidth="1"/>
    <col min="12030" max="12030" width="13.42578125" style="1" customWidth="1"/>
    <col min="12031" max="12034" width="9.140625" style="1"/>
    <col min="12035" max="12035" width="15.28515625" style="1" customWidth="1"/>
    <col min="12036" max="12036" width="9.28515625" style="1" bestFit="1" customWidth="1"/>
    <col min="12037" max="12037" width="9.140625" style="1"/>
    <col min="12038" max="12038" width="12.7109375" style="1" customWidth="1"/>
    <col min="12039" max="12277" width="9.140625" style="1"/>
    <col min="12278" max="12278" width="15.42578125" style="1" customWidth="1"/>
    <col min="12279" max="12279" width="14.42578125" style="1" customWidth="1"/>
    <col min="12280" max="12281" width="11" style="1" customWidth="1"/>
    <col min="12282" max="12282" width="15" style="1" customWidth="1"/>
    <col min="12283" max="12283" width="11" style="1" customWidth="1"/>
    <col min="12284" max="12284" width="12.7109375" style="1" customWidth="1"/>
    <col min="12285" max="12285" width="12.85546875" style="1" customWidth="1"/>
    <col min="12286" max="12286" width="13.42578125" style="1" customWidth="1"/>
    <col min="12287" max="12290" width="9.140625" style="1"/>
    <col min="12291" max="12291" width="15.28515625" style="1" customWidth="1"/>
    <col min="12292" max="12292" width="9.28515625" style="1" bestFit="1" customWidth="1"/>
    <col min="12293" max="12293" width="9.140625" style="1"/>
    <col min="12294" max="12294" width="12.7109375" style="1" customWidth="1"/>
    <col min="12295" max="12533" width="9.140625" style="1"/>
    <col min="12534" max="12534" width="15.42578125" style="1" customWidth="1"/>
    <col min="12535" max="12535" width="14.42578125" style="1" customWidth="1"/>
    <col min="12536" max="12537" width="11" style="1" customWidth="1"/>
    <col min="12538" max="12538" width="15" style="1" customWidth="1"/>
    <col min="12539" max="12539" width="11" style="1" customWidth="1"/>
    <col min="12540" max="12540" width="12.7109375" style="1" customWidth="1"/>
    <col min="12541" max="12541" width="12.85546875" style="1" customWidth="1"/>
    <col min="12542" max="12542" width="13.42578125" style="1" customWidth="1"/>
    <col min="12543" max="12546" width="9.140625" style="1"/>
    <col min="12547" max="12547" width="15.28515625" style="1" customWidth="1"/>
    <col min="12548" max="12548" width="9.28515625" style="1" bestFit="1" customWidth="1"/>
    <col min="12549" max="12549" width="9.140625" style="1"/>
    <col min="12550" max="12550" width="12.7109375" style="1" customWidth="1"/>
    <col min="12551" max="12789" width="9.140625" style="1"/>
    <col min="12790" max="12790" width="15.42578125" style="1" customWidth="1"/>
    <col min="12791" max="12791" width="14.42578125" style="1" customWidth="1"/>
    <col min="12792" max="12793" width="11" style="1" customWidth="1"/>
    <col min="12794" max="12794" width="15" style="1" customWidth="1"/>
    <col min="12795" max="12795" width="11" style="1" customWidth="1"/>
    <col min="12796" max="12796" width="12.7109375" style="1" customWidth="1"/>
    <col min="12797" max="12797" width="12.85546875" style="1" customWidth="1"/>
    <col min="12798" max="12798" width="13.42578125" style="1" customWidth="1"/>
    <col min="12799" max="12802" width="9.140625" style="1"/>
    <col min="12803" max="12803" width="15.28515625" style="1" customWidth="1"/>
    <col min="12804" max="12804" width="9.28515625" style="1" bestFit="1" customWidth="1"/>
    <col min="12805" max="12805" width="9.140625" style="1"/>
    <col min="12806" max="12806" width="12.7109375" style="1" customWidth="1"/>
    <col min="12807" max="13045" width="9.140625" style="1"/>
    <col min="13046" max="13046" width="15.42578125" style="1" customWidth="1"/>
    <col min="13047" max="13047" width="14.42578125" style="1" customWidth="1"/>
    <col min="13048" max="13049" width="11" style="1" customWidth="1"/>
    <col min="13050" max="13050" width="15" style="1" customWidth="1"/>
    <col min="13051" max="13051" width="11" style="1" customWidth="1"/>
    <col min="13052" max="13052" width="12.7109375" style="1" customWidth="1"/>
    <col min="13053" max="13053" width="12.85546875" style="1" customWidth="1"/>
    <col min="13054" max="13054" width="13.42578125" style="1" customWidth="1"/>
    <col min="13055" max="13058" width="9.140625" style="1"/>
    <col min="13059" max="13059" width="15.28515625" style="1" customWidth="1"/>
    <col min="13060" max="13060" width="9.28515625" style="1" bestFit="1" customWidth="1"/>
    <col min="13061" max="13061" width="9.140625" style="1"/>
    <col min="13062" max="13062" width="12.7109375" style="1" customWidth="1"/>
    <col min="13063" max="13301" width="9.140625" style="1"/>
    <col min="13302" max="13302" width="15.42578125" style="1" customWidth="1"/>
    <col min="13303" max="13303" width="14.42578125" style="1" customWidth="1"/>
    <col min="13304" max="13305" width="11" style="1" customWidth="1"/>
    <col min="13306" max="13306" width="15" style="1" customWidth="1"/>
    <col min="13307" max="13307" width="11" style="1" customWidth="1"/>
    <col min="13308" max="13308" width="12.7109375" style="1" customWidth="1"/>
    <col min="13309" max="13309" width="12.85546875" style="1" customWidth="1"/>
    <col min="13310" max="13310" width="13.42578125" style="1" customWidth="1"/>
    <col min="13311" max="13314" width="9.140625" style="1"/>
    <col min="13315" max="13315" width="15.28515625" style="1" customWidth="1"/>
    <col min="13316" max="13316" width="9.28515625" style="1" bestFit="1" customWidth="1"/>
    <col min="13317" max="13317" width="9.140625" style="1"/>
    <col min="13318" max="13318" width="12.7109375" style="1" customWidth="1"/>
    <col min="13319" max="13557" width="9.140625" style="1"/>
    <col min="13558" max="13558" width="15.42578125" style="1" customWidth="1"/>
    <col min="13559" max="13559" width="14.42578125" style="1" customWidth="1"/>
    <col min="13560" max="13561" width="11" style="1" customWidth="1"/>
    <col min="13562" max="13562" width="15" style="1" customWidth="1"/>
    <col min="13563" max="13563" width="11" style="1" customWidth="1"/>
    <col min="13564" max="13564" width="12.7109375" style="1" customWidth="1"/>
    <col min="13565" max="13565" width="12.85546875" style="1" customWidth="1"/>
    <col min="13566" max="13566" width="13.42578125" style="1" customWidth="1"/>
    <col min="13567" max="13570" width="9.140625" style="1"/>
    <col min="13571" max="13571" width="15.28515625" style="1" customWidth="1"/>
    <col min="13572" max="13572" width="9.28515625" style="1" bestFit="1" customWidth="1"/>
    <col min="13573" max="13573" width="9.140625" style="1"/>
    <col min="13574" max="13574" width="12.7109375" style="1" customWidth="1"/>
    <col min="13575" max="13813" width="9.140625" style="1"/>
    <col min="13814" max="13814" width="15.42578125" style="1" customWidth="1"/>
    <col min="13815" max="13815" width="14.42578125" style="1" customWidth="1"/>
    <col min="13816" max="13817" width="11" style="1" customWidth="1"/>
    <col min="13818" max="13818" width="15" style="1" customWidth="1"/>
    <col min="13819" max="13819" width="11" style="1" customWidth="1"/>
    <col min="13820" max="13820" width="12.7109375" style="1" customWidth="1"/>
    <col min="13821" max="13821" width="12.85546875" style="1" customWidth="1"/>
    <col min="13822" max="13822" width="13.42578125" style="1" customWidth="1"/>
    <col min="13823" max="13826" width="9.140625" style="1"/>
    <col min="13827" max="13827" width="15.28515625" style="1" customWidth="1"/>
    <col min="13828" max="13828" width="9.28515625" style="1" bestFit="1" customWidth="1"/>
    <col min="13829" max="13829" width="9.140625" style="1"/>
    <col min="13830" max="13830" width="12.7109375" style="1" customWidth="1"/>
    <col min="13831" max="14069" width="9.140625" style="1"/>
    <col min="14070" max="14070" width="15.42578125" style="1" customWidth="1"/>
    <col min="14071" max="14071" width="14.42578125" style="1" customWidth="1"/>
    <col min="14072" max="14073" width="11" style="1" customWidth="1"/>
    <col min="14074" max="14074" width="15" style="1" customWidth="1"/>
    <col min="14075" max="14075" width="11" style="1" customWidth="1"/>
    <col min="14076" max="14076" width="12.7109375" style="1" customWidth="1"/>
    <col min="14077" max="14077" width="12.85546875" style="1" customWidth="1"/>
    <col min="14078" max="14078" width="13.42578125" style="1" customWidth="1"/>
    <col min="14079" max="14082" width="9.140625" style="1"/>
    <col min="14083" max="14083" width="15.28515625" style="1" customWidth="1"/>
    <col min="14084" max="14084" width="9.28515625" style="1" bestFit="1" customWidth="1"/>
    <col min="14085" max="14085" width="9.140625" style="1"/>
    <col min="14086" max="14086" width="12.7109375" style="1" customWidth="1"/>
    <col min="14087" max="14325" width="9.140625" style="1"/>
    <col min="14326" max="14326" width="15.42578125" style="1" customWidth="1"/>
    <col min="14327" max="14327" width="14.42578125" style="1" customWidth="1"/>
    <col min="14328" max="14329" width="11" style="1" customWidth="1"/>
    <col min="14330" max="14330" width="15" style="1" customWidth="1"/>
    <col min="14331" max="14331" width="11" style="1" customWidth="1"/>
    <col min="14332" max="14332" width="12.7109375" style="1" customWidth="1"/>
    <col min="14333" max="14333" width="12.85546875" style="1" customWidth="1"/>
    <col min="14334" max="14334" width="13.42578125" style="1" customWidth="1"/>
    <col min="14335" max="14338" width="9.140625" style="1"/>
    <col min="14339" max="14339" width="15.28515625" style="1" customWidth="1"/>
    <col min="14340" max="14340" width="9.28515625" style="1" bestFit="1" customWidth="1"/>
    <col min="14341" max="14341" width="9.140625" style="1"/>
    <col min="14342" max="14342" width="12.7109375" style="1" customWidth="1"/>
    <col min="14343" max="14581" width="9.140625" style="1"/>
    <col min="14582" max="14582" width="15.42578125" style="1" customWidth="1"/>
    <col min="14583" max="14583" width="14.42578125" style="1" customWidth="1"/>
    <col min="14584" max="14585" width="11" style="1" customWidth="1"/>
    <col min="14586" max="14586" width="15" style="1" customWidth="1"/>
    <col min="14587" max="14587" width="11" style="1" customWidth="1"/>
    <col min="14588" max="14588" width="12.7109375" style="1" customWidth="1"/>
    <col min="14589" max="14589" width="12.85546875" style="1" customWidth="1"/>
    <col min="14590" max="14590" width="13.42578125" style="1" customWidth="1"/>
    <col min="14591" max="14594" width="9.140625" style="1"/>
    <col min="14595" max="14595" width="15.28515625" style="1" customWidth="1"/>
    <col min="14596" max="14596" width="9.28515625" style="1" bestFit="1" customWidth="1"/>
    <col min="14597" max="14597" width="9.140625" style="1"/>
    <col min="14598" max="14598" width="12.7109375" style="1" customWidth="1"/>
    <col min="14599" max="14837" width="9.140625" style="1"/>
    <col min="14838" max="14838" width="15.42578125" style="1" customWidth="1"/>
    <col min="14839" max="14839" width="14.42578125" style="1" customWidth="1"/>
    <col min="14840" max="14841" width="11" style="1" customWidth="1"/>
    <col min="14842" max="14842" width="15" style="1" customWidth="1"/>
    <col min="14843" max="14843" width="11" style="1" customWidth="1"/>
    <col min="14844" max="14844" width="12.7109375" style="1" customWidth="1"/>
    <col min="14845" max="14845" width="12.85546875" style="1" customWidth="1"/>
    <col min="14846" max="14846" width="13.42578125" style="1" customWidth="1"/>
    <col min="14847" max="14850" width="9.140625" style="1"/>
    <col min="14851" max="14851" width="15.28515625" style="1" customWidth="1"/>
    <col min="14852" max="14852" width="9.28515625" style="1" bestFit="1" customWidth="1"/>
    <col min="14853" max="14853" width="9.140625" style="1"/>
    <col min="14854" max="14854" width="12.7109375" style="1" customWidth="1"/>
    <col min="14855" max="15093" width="9.140625" style="1"/>
    <col min="15094" max="15094" width="15.42578125" style="1" customWidth="1"/>
    <col min="15095" max="15095" width="14.42578125" style="1" customWidth="1"/>
    <col min="15096" max="15097" width="11" style="1" customWidth="1"/>
    <col min="15098" max="15098" width="15" style="1" customWidth="1"/>
    <col min="15099" max="15099" width="11" style="1" customWidth="1"/>
    <col min="15100" max="15100" width="12.7109375" style="1" customWidth="1"/>
    <col min="15101" max="15101" width="12.85546875" style="1" customWidth="1"/>
    <col min="15102" max="15102" width="13.42578125" style="1" customWidth="1"/>
    <col min="15103" max="15106" width="9.140625" style="1"/>
    <col min="15107" max="15107" width="15.28515625" style="1" customWidth="1"/>
    <col min="15108" max="15108" width="9.28515625" style="1" bestFit="1" customWidth="1"/>
    <col min="15109" max="15109" width="9.140625" style="1"/>
    <col min="15110" max="15110" width="12.7109375" style="1" customWidth="1"/>
    <col min="15111" max="15349" width="9.140625" style="1"/>
    <col min="15350" max="15350" width="15.42578125" style="1" customWidth="1"/>
    <col min="15351" max="15351" width="14.42578125" style="1" customWidth="1"/>
    <col min="15352" max="15353" width="11" style="1" customWidth="1"/>
    <col min="15354" max="15354" width="15" style="1" customWidth="1"/>
    <col min="15355" max="15355" width="11" style="1" customWidth="1"/>
    <col min="15356" max="15356" width="12.7109375" style="1" customWidth="1"/>
    <col min="15357" max="15357" width="12.85546875" style="1" customWidth="1"/>
    <col min="15358" max="15358" width="13.42578125" style="1" customWidth="1"/>
    <col min="15359" max="15362" width="9.140625" style="1"/>
    <col min="15363" max="15363" width="15.28515625" style="1" customWidth="1"/>
    <col min="15364" max="15364" width="9.28515625" style="1" bestFit="1" customWidth="1"/>
    <col min="15365" max="15365" width="9.140625" style="1"/>
    <col min="15366" max="15366" width="12.7109375" style="1" customWidth="1"/>
    <col min="15367" max="15605" width="9.140625" style="1"/>
    <col min="15606" max="15606" width="15.42578125" style="1" customWidth="1"/>
    <col min="15607" max="15607" width="14.42578125" style="1" customWidth="1"/>
    <col min="15608" max="15609" width="11" style="1" customWidth="1"/>
    <col min="15610" max="15610" width="15" style="1" customWidth="1"/>
    <col min="15611" max="15611" width="11" style="1" customWidth="1"/>
    <col min="15612" max="15612" width="12.7109375" style="1" customWidth="1"/>
    <col min="15613" max="15613" width="12.85546875" style="1" customWidth="1"/>
    <col min="15614" max="15614" width="13.42578125" style="1" customWidth="1"/>
    <col min="15615" max="15618" width="9.140625" style="1"/>
    <col min="15619" max="15619" width="15.28515625" style="1" customWidth="1"/>
    <col min="15620" max="15620" width="9.28515625" style="1" bestFit="1" customWidth="1"/>
    <col min="15621" max="15621" width="9.140625" style="1"/>
    <col min="15622" max="15622" width="12.7109375" style="1" customWidth="1"/>
    <col min="15623" max="15861" width="9.140625" style="1"/>
    <col min="15862" max="15862" width="15.42578125" style="1" customWidth="1"/>
    <col min="15863" max="15863" width="14.42578125" style="1" customWidth="1"/>
    <col min="15864" max="15865" width="11" style="1" customWidth="1"/>
    <col min="15866" max="15866" width="15" style="1" customWidth="1"/>
    <col min="15867" max="15867" width="11" style="1" customWidth="1"/>
    <col min="15868" max="15868" width="12.7109375" style="1" customWidth="1"/>
    <col min="15869" max="15869" width="12.85546875" style="1" customWidth="1"/>
    <col min="15870" max="15870" width="13.42578125" style="1" customWidth="1"/>
    <col min="15871" max="15874" width="9.140625" style="1"/>
    <col min="15875" max="15875" width="15.28515625" style="1" customWidth="1"/>
    <col min="15876" max="15876" width="9.28515625" style="1" bestFit="1" customWidth="1"/>
    <col min="15877" max="15877" width="9.140625" style="1"/>
    <col min="15878" max="15878" width="12.7109375" style="1" customWidth="1"/>
    <col min="15879" max="16117" width="9.140625" style="1"/>
    <col min="16118" max="16118" width="15.42578125" style="1" customWidth="1"/>
    <col min="16119" max="16119" width="14.42578125" style="1" customWidth="1"/>
    <col min="16120" max="16121" width="11" style="1" customWidth="1"/>
    <col min="16122" max="16122" width="15" style="1" customWidth="1"/>
    <col min="16123" max="16123" width="11" style="1" customWidth="1"/>
    <col min="16124" max="16124" width="12.7109375" style="1" customWidth="1"/>
    <col min="16125" max="16125" width="12.85546875" style="1" customWidth="1"/>
    <col min="16126" max="16126" width="13.42578125" style="1" customWidth="1"/>
    <col min="16127" max="16130" width="9.140625" style="1"/>
    <col min="16131" max="16131" width="15.28515625" style="1" customWidth="1"/>
    <col min="16132" max="16132" width="9.28515625" style="1" bestFit="1" customWidth="1"/>
    <col min="16133" max="16133" width="9.140625" style="1"/>
    <col min="16134" max="16134" width="12.7109375" style="1" customWidth="1"/>
    <col min="16135" max="16384" width="9.140625" style="1"/>
  </cols>
  <sheetData>
    <row r="1" spans="1:16" ht="15.75">
      <c r="D1" s="2" t="s">
        <v>8</v>
      </c>
      <c r="E1" s="3"/>
      <c r="F1" s="3"/>
      <c r="G1" s="3"/>
      <c r="H1" s="3"/>
      <c r="I1" s="3"/>
      <c r="J1" s="3"/>
    </row>
    <row r="2" spans="1:16">
      <c r="B2" s="4" t="s">
        <v>9</v>
      </c>
      <c r="C2" s="5">
        <f>COUNT(B13:B73)</f>
        <v>16</v>
      </c>
      <c r="D2" s="6" t="s">
        <v>0</v>
      </c>
      <c r="E2" s="6" t="s">
        <v>1</v>
      </c>
      <c r="F2" s="6" t="s">
        <v>2</v>
      </c>
      <c r="G2" s="6" t="s">
        <v>3</v>
      </c>
      <c r="H2" s="6" t="s">
        <v>4</v>
      </c>
      <c r="I2" s="6" t="s">
        <v>5</v>
      </c>
      <c r="J2" s="6" t="s">
        <v>10</v>
      </c>
      <c r="K2" s="6" t="s">
        <v>6</v>
      </c>
      <c r="L2" s="7" t="s">
        <v>7</v>
      </c>
    </row>
    <row r="3" spans="1:16">
      <c r="B3" s="4" t="s">
        <v>11</v>
      </c>
      <c r="C3" s="5">
        <f>COUNT(B13:H13)</f>
        <v>2</v>
      </c>
      <c r="D3" s="8" t="s">
        <v>12</v>
      </c>
      <c r="E3" s="9">
        <f>C3-1</f>
        <v>1</v>
      </c>
      <c r="F3" s="9">
        <f>(SUMSQ(B74:H74)/C2)-C6</f>
        <v>4.8360500000000002</v>
      </c>
      <c r="G3" s="9">
        <f>F3/E3</f>
        <v>4.8360500000000002</v>
      </c>
      <c r="H3" s="9">
        <f>G3/G5</f>
        <v>19.654744970534551</v>
      </c>
      <c r="I3" s="10">
        <f>FINV(0.05,E3,E$5)</f>
        <v>4.5430771231332319</v>
      </c>
      <c r="J3" s="11" t="str">
        <f>IF(H3&gt;K3,"**",IF(H3&gt;I3,"*","NS"))</f>
        <v>**</v>
      </c>
      <c r="K3" s="10">
        <f>FINV(0.01,E3,E$5)</f>
        <v>8.6831168138650661</v>
      </c>
      <c r="L3" s="1">
        <f>FDIST(H3,E3,E$5)</f>
        <v>4.8352088720812411E-4</v>
      </c>
    </row>
    <row r="4" spans="1:16">
      <c r="B4" s="4" t="s">
        <v>13</v>
      </c>
      <c r="C4" s="12">
        <f>I74</f>
        <v>155.23999999999998</v>
      </c>
      <c r="D4" s="8" t="s">
        <v>14</v>
      </c>
      <c r="E4" s="9">
        <f>C2-1</f>
        <v>15</v>
      </c>
      <c r="F4" s="9">
        <f>(SUMSQ(I13:I73)/C3)-C6</f>
        <v>19.326750000000175</v>
      </c>
      <c r="G4" s="9">
        <f>F4/E4</f>
        <v>1.2884500000000116</v>
      </c>
      <c r="H4" s="9">
        <f>G4/G5</f>
        <v>5.2365372891689441</v>
      </c>
      <c r="I4" s="10">
        <f>FINV(0.05,E4,E$5)</f>
        <v>2.4034470720141474</v>
      </c>
      <c r="J4" s="11" t="str">
        <f>IF(H4&gt;K4,"**",IF(H4&gt;I4,"*","NS"))</f>
        <v>**</v>
      </c>
      <c r="K4" s="10">
        <f>FINV(0.01,E4,E$5)</f>
        <v>3.522193676841229</v>
      </c>
      <c r="L4" s="13">
        <f>FDIST(H4,E4,E$5)</f>
        <v>1.3534910077652291E-3</v>
      </c>
    </row>
    <row r="5" spans="1:16">
      <c r="B5" s="4" t="s">
        <v>15</v>
      </c>
      <c r="C5" s="12">
        <f>I74/(C2*C3)</f>
        <v>4.8512499999999994</v>
      </c>
      <c r="D5" s="8" t="s">
        <v>16</v>
      </c>
      <c r="E5" s="9">
        <f>E4*E3</f>
        <v>15</v>
      </c>
      <c r="F5" s="9">
        <f>F6-F4-F3</f>
        <v>3.69074999999998</v>
      </c>
      <c r="G5" s="10">
        <f>F5/E5</f>
        <v>0.24604999999999866</v>
      </c>
      <c r="H5" s="9"/>
      <c r="I5" s="9"/>
      <c r="J5" s="11"/>
    </row>
    <row r="6" spans="1:16">
      <c r="B6" s="4" t="s">
        <v>17</v>
      </c>
      <c r="C6" s="12">
        <f>POWER(I74,2)/(C2*C3)</f>
        <v>753.10804999999982</v>
      </c>
      <c r="D6" s="6" t="s">
        <v>18</v>
      </c>
      <c r="E6" s="14">
        <f>C2*C3-1</f>
        <v>31</v>
      </c>
      <c r="F6" s="14">
        <f>SUMSQ(B13:H73)-C6</f>
        <v>27.853550000000155</v>
      </c>
      <c r="G6" s="14"/>
      <c r="H6" s="14"/>
      <c r="I6" s="14"/>
      <c r="J6" s="11"/>
    </row>
    <row r="7" spans="1:16" s="15" customFormat="1">
      <c r="C7" s="16"/>
      <c r="D7" s="17" t="s">
        <v>19</v>
      </c>
      <c r="E7" s="18"/>
      <c r="F7" s="18">
        <f>SQRT(G5)</f>
        <v>0.49603427300943498</v>
      </c>
      <c r="G7" s="19"/>
      <c r="H7" s="19"/>
      <c r="I7" s="19"/>
    </row>
    <row r="8" spans="1:16">
      <c r="D8" s="52" t="s">
        <v>20</v>
      </c>
      <c r="E8" s="52"/>
      <c r="F8" s="20">
        <f>SQRT((G5)/C3)</f>
        <v>0.35074919814591071</v>
      </c>
      <c r="I8" s="21"/>
    </row>
    <row r="9" spans="1:16">
      <c r="D9" s="52" t="s">
        <v>21</v>
      </c>
      <c r="E9" s="52"/>
      <c r="F9" s="20">
        <f>TINV(0.05,E5)*F8*SQRT(2)</f>
        <v>1.0572720208853188</v>
      </c>
      <c r="G9" s="1" t="s">
        <v>22</v>
      </c>
      <c r="H9" s="20">
        <f>TINV(0.01,E5)*F8*SQRT(2)</f>
        <v>1.4616705826045375</v>
      </c>
    </row>
    <row r="10" spans="1:16">
      <c r="D10" s="52" t="s">
        <v>23</v>
      </c>
      <c r="E10" s="52"/>
      <c r="F10" s="20">
        <f>SQRT(G5)/C5*100</f>
        <v>10.224875506507294</v>
      </c>
    </row>
    <row r="11" spans="1:16">
      <c r="D11" s="11"/>
      <c r="E11" s="22"/>
      <c r="O11" s="23" t="s">
        <v>15</v>
      </c>
      <c r="P11" s="24">
        <f>C5</f>
        <v>4.8512499999999994</v>
      </c>
    </row>
    <row r="12" spans="1:16">
      <c r="A12" s="25" t="s">
        <v>14</v>
      </c>
      <c r="B12" s="25" t="s">
        <v>24</v>
      </c>
      <c r="C12" s="25" t="s">
        <v>25</v>
      </c>
      <c r="D12" s="25" t="s">
        <v>26</v>
      </c>
      <c r="E12" s="25">
        <v>4</v>
      </c>
      <c r="F12" s="25">
        <v>5</v>
      </c>
      <c r="G12" s="25">
        <v>6</v>
      </c>
      <c r="H12" s="25">
        <v>8</v>
      </c>
      <c r="I12" s="25" t="s">
        <v>27</v>
      </c>
      <c r="J12" s="25" t="s">
        <v>15</v>
      </c>
      <c r="K12" s="25" t="s">
        <v>28</v>
      </c>
      <c r="O12" s="26" t="s">
        <v>19</v>
      </c>
      <c r="P12" s="27">
        <f>SQRT(G5)</f>
        <v>0.49603427300943498</v>
      </c>
    </row>
    <row r="13" spans="1:16" ht="15">
      <c r="A13" s="28">
        <v>1</v>
      </c>
      <c r="B13" s="39">
        <v>6.4</v>
      </c>
      <c r="C13" s="39">
        <v>5.9</v>
      </c>
      <c r="D13" s="37"/>
      <c r="E13" s="29"/>
      <c r="F13" s="29"/>
      <c r="G13" s="29"/>
      <c r="H13" s="29"/>
      <c r="I13" s="30">
        <f t="shared" ref="I13:I44" si="0">SUM(B13:H13)</f>
        <v>12.3</v>
      </c>
      <c r="J13" s="31">
        <f t="shared" ref="J13:J73" si="1">AVERAGE(B13:H13)</f>
        <v>6.15</v>
      </c>
      <c r="K13" s="31">
        <f t="shared" ref="K13:K21" si="2">STDEV(B13:D13)/SQRT(C$3)</f>
        <v>0.25</v>
      </c>
      <c r="O13" s="26" t="s">
        <v>29</v>
      </c>
      <c r="P13" s="27">
        <f>F7/C5*100</f>
        <v>10.224875506507294</v>
      </c>
    </row>
    <row r="14" spans="1:16" ht="15">
      <c r="A14" s="28">
        <v>2</v>
      </c>
      <c r="B14" s="39">
        <v>5.0999999999999996</v>
      </c>
      <c r="C14" s="39">
        <v>4.5999999999999996</v>
      </c>
      <c r="D14" s="37"/>
      <c r="E14" s="29"/>
      <c r="F14" s="29"/>
      <c r="G14" s="29"/>
      <c r="H14" s="29"/>
      <c r="I14" s="30">
        <f t="shared" si="0"/>
        <v>9.6999999999999993</v>
      </c>
      <c r="J14" s="31">
        <f t="shared" si="1"/>
        <v>4.8499999999999996</v>
      </c>
      <c r="K14" s="31">
        <f t="shared" si="2"/>
        <v>0.25</v>
      </c>
      <c r="O14" s="26" t="s">
        <v>30</v>
      </c>
      <c r="P14" s="27">
        <f>F7/SQRT(C3)</f>
        <v>0.35074919814591071</v>
      </c>
    </row>
    <row r="15" spans="1:16" ht="15">
      <c r="A15" s="28">
        <v>3</v>
      </c>
      <c r="B15" s="39">
        <v>6.4</v>
      </c>
      <c r="C15" s="39">
        <v>4.5999999999999996</v>
      </c>
      <c r="D15" s="37"/>
      <c r="E15" s="29"/>
      <c r="F15" s="29"/>
      <c r="G15" s="29"/>
      <c r="H15" s="29"/>
      <c r="I15" s="30">
        <f t="shared" si="0"/>
        <v>11</v>
      </c>
      <c r="J15" s="31">
        <f t="shared" si="1"/>
        <v>5.5</v>
      </c>
      <c r="K15" s="31">
        <f t="shared" si="2"/>
        <v>0.90000000000000113</v>
      </c>
      <c r="O15" s="26" t="s">
        <v>31</v>
      </c>
      <c r="P15" s="27">
        <f>F8*SQRT(2)</f>
        <v>0.49603427300943503</v>
      </c>
    </row>
    <row r="16" spans="1:16" ht="15">
      <c r="A16" s="28">
        <v>4</v>
      </c>
      <c r="B16" s="39">
        <v>6.8</v>
      </c>
      <c r="C16" s="39">
        <v>5.8</v>
      </c>
      <c r="D16" s="37"/>
      <c r="E16" s="29"/>
      <c r="F16" s="29"/>
      <c r="G16" s="29"/>
      <c r="H16" s="29"/>
      <c r="I16" s="30">
        <f t="shared" si="0"/>
        <v>12.6</v>
      </c>
      <c r="J16" s="31">
        <f t="shared" si="1"/>
        <v>6.3</v>
      </c>
      <c r="K16" s="31">
        <f t="shared" si="2"/>
        <v>0.5</v>
      </c>
      <c r="O16" s="26" t="s">
        <v>32</v>
      </c>
      <c r="P16" s="27">
        <f>TINV(0.05,E5)*F8*SQRT(2)</f>
        <v>1.0572720208853188</v>
      </c>
    </row>
    <row r="17" spans="1:16" ht="15">
      <c r="A17" s="28">
        <v>5</v>
      </c>
      <c r="B17" s="39">
        <v>6.6</v>
      </c>
      <c r="C17" s="39">
        <v>4.8</v>
      </c>
      <c r="D17" s="37"/>
      <c r="E17" s="29"/>
      <c r="F17" s="29"/>
      <c r="G17" s="29"/>
      <c r="H17" s="29"/>
      <c r="I17" s="30">
        <f t="shared" si="0"/>
        <v>11.399999999999999</v>
      </c>
      <c r="J17" s="31">
        <f t="shared" si="1"/>
        <v>5.6999999999999993</v>
      </c>
      <c r="K17" s="31">
        <f t="shared" si="2"/>
        <v>0.90000000000000113</v>
      </c>
      <c r="O17" s="26" t="s">
        <v>33</v>
      </c>
      <c r="P17" s="27">
        <f>TINV(0.01,E5)*F8*SQRT(2)</f>
        <v>1.4616705826045375</v>
      </c>
    </row>
    <row r="18" spans="1:16" ht="15">
      <c r="A18" s="28">
        <v>6</v>
      </c>
      <c r="B18" s="39">
        <v>5.04</v>
      </c>
      <c r="C18" s="39">
        <v>5.6</v>
      </c>
      <c r="D18" s="37"/>
      <c r="E18" s="29"/>
      <c r="F18" s="29"/>
      <c r="G18" s="29"/>
      <c r="H18" s="29"/>
      <c r="I18" s="30">
        <f t="shared" si="0"/>
        <v>10.64</v>
      </c>
      <c r="J18" s="31">
        <f t="shared" si="1"/>
        <v>5.32</v>
      </c>
      <c r="K18" s="31">
        <f t="shared" si="2"/>
        <v>0.27999999999999725</v>
      </c>
      <c r="O18" s="26" t="s">
        <v>34</v>
      </c>
      <c r="P18" s="27">
        <f>(G4-G5)/C3</f>
        <v>0.52120000000000655</v>
      </c>
    </row>
    <row r="19" spans="1:16" ht="15">
      <c r="A19" s="28">
        <v>7</v>
      </c>
      <c r="B19" s="39">
        <v>5.4</v>
      </c>
      <c r="C19" s="39">
        <v>4.4000000000000004</v>
      </c>
      <c r="D19" s="37"/>
      <c r="E19" s="29"/>
      <c r="F19" s="29"/>
      <c r="G19" s="29"/>
      <c r="H19" s="29"/>
      <c r="I19" s="30">
        <f t="shared" si="0"/>
        <v>9.8000000000000007</v>
      </c>
      <c r="J19" s="31">
        <f t="shared" si="1"/>
        <v>4.9000000000000004</v>
      </c>
      <c r="K19" s="31">
        <f t="shared" si="2"/>
        <v>0.5</v>
      </c>
      <c r="O19" s="26" t="s">
        <v>35</v>
      </c>
      <c r="P19" s="27">
        <f>P18+G5</f>
        <v>0.76725000000000521</v>
      </c>
    </row>
    <row r="20" spans="1:16" ht="15">
      <c r="A20" s="28">
        <v>8</v>
      </c>
      <c r="B20" s="39">
        <v>5.3</v>
      </c>
      <c r="C20" s="39">
        <v>4.3</v>
      </c>
      <c r="D20" s="37"/>
      <c r="E20" s="29"/>
      <c r="F20" s="29"/>
      <c r="G20" s="29"/>
      <c r="H20" s="29"/>
      <c r="I20" s="30">
        <f t="shared" si="0"/>
        <v>9.6</v>
      </c>
      <c r="J20" s="31">
        <f t="shared" si="1"/>
        <v>4.8</v>
      </c>
      <c r="K20" s="31">
        <f t="shared" si="2"/>
        <v>0.5</v>
      </c>
      <c r="O20" s="26" t="s">
        <v>36</v>
      </c>
      <c r="P20" s="27">
        <f>SQRT(P18)</f>
        <v>0.72194182591120637</v>
      </c>
    </row>
    <row r="21" spans="1:16" ht="15">
      <c r="A21" s="28">
        <v>9</v>
      </c>
      <c r="B21" s="39">
        <v>5</v>
      </c>
      <c r="C21" s="39">
        <v>4.7</v>
      </c>
      <c r="D21" s="37"/>
      <c r="E21" s="29"/>
      <c r="F21" s="29"/>
      <c r="G21" s="29"/>
      <c r="H21" s="29"/>
      <c r="I21" s="30">
        <f t="shared" si="0"/>
        <v>9.6999999999999993</v>
      </c>
      <c r="J21" s="31">
        <f t="shared" si="1"/>
        <v>4.8499999999999996</v>
      </c>
      <c r="K21" s="31">
        <f t="shared" si="2"/>
        <v>0.15000000000001468</v>
      </c>
      <c r="O21" s="26" t="s">
        <v>37</v>
      </c>
      <c r="P21" s="27">
        <f>SQRT(P19)</f>
        <v>0.87592807923938898</v>
      </c>
    </row>
    <row r="22" spans="1:16" ht="15">
      <c r="A22" s="28">
        <v>10</v>
      </c>
      <c r="B22" s="39">
        <v>5.8</v>
      </c>
      <c r="C22" s="39">
        <v>4.0999999999999996</v>
      </c>
      <c r="D22" s="37"/>
      <c r="E22" s="29"/>
      <c r="F22" s="29"/>
      <c r="G22" s="29"/>
      <c r="H22" s="29"/>
      <c r="I22" s="30">
        <f t="shared" si="0"/>
        <v>9.8999999999999986</v>
      </c>
      <c r="J22" s="31">
        <f t="shared" si="1"/>
        <v>4.9499999999999993</v>
      </c>
      <c r="K22" s="31">
        <f t="shared" ref="K22:K73" si="3">STDEV(B22:D22)/SQRT(C$3)</f>
        <v>0.8500000000000042</v>
      </c>
      <c r="O22" s="26" t="s">
        <v>38</v>
      </c>
      <c r="P22" s="27">
        <f>G5</f>
        <v>0.24604999999999866</v>
      </c>
    </row>
    <row r="23" spans="1:16" ht="15">
      <c r="A23" s="28">
        <v>11</v>
      </c>
      <c r="B23" s="39">
        <v>5.0999999999999996</v>
      </c>
      <c r="C23" s="39">
        <v>4</v>
      </c>
      <c r="D23" s="37"/>
      <c r="E23" s="29"/>
      <c r="F23" s="29"/>
      <c r="G23" s="29"/>
      <c r="H23" s="29"/>
      <c r="I23" s="30">
        <f t="shared" si="0"/>
        <v>9.1</v>
      </c>
      <c r="J23" s="31">
        <f t="shared" si="1"/>
        <v>4.55</v>
      </c>
      <c r="K23" s="31">
        <f t="shared" si="3"/>
        <v>0.55000000000000182</v>
      </c>
      <c r="O23" s="26" t="s">
        <v>39</v>
      </c>
      <c r="P23" s="27">
        <f>SQRT(P22)</f>
        <v>0.49603427300943498</v>
      </c>
    </row>
    <row r="24" spans="1:16" ht="15">
      <c r="A24" s="28">
        <v>12</v>
      </c>
      <c r="B24" s="39">
        <v>4.2</v>
      </c>
      <c r="C24" s="39">
        <v>4.4000000000000004</v>
      </c>
      <c r="D24" s="37"/>
      <c r="E24" s="29"/>
      <c r="F24" s="29"/>
      <c r="G24" s="29"/>
      <c r="H24" s="29"/>
      <c r="I24" s="30">
        <f t="shared" si="0"/>
        <v>8.6000000000000014</v>
      </c>
      <c r="J24" s="31">
        <f t="shared" si="1"/>
        <v>4.3000000000000007</v>
      </c>
      <c r="K24" s="31">
        <f t="shared" si="3"/>
        <v>9.9999999999972278E-2</v>
      </c>
      <c r="O24" s="26" t="s">
        <v>40</v>
      </c>
      <c r="P24" s="27">
        <f>P20/C5*100</f>
        <v>14.881563018009924</v>
      </c>
    </row>
    <row r="25" spans="1:16" ht="15">
      <c r="A25" s="28">
        <v>13</v>
      </c>
      <c r="B25" s="39">
        <v>4</v>
      </c>
      <c r="C25" s="39">
        <v>4.2</v>
      </c>
      <c r="D25" s="37"/>
      <c r="E25" s="29"/>
      <c r="F25" s="29"/>
      <c r="G25" s="29"/>
      <c r="H25" s="29"/>
      <c r="I25" s="30">
        <f t="shared" si="0"/>
        <v>8.1999999999999993</v>
      </c>
      <c r="J25" s="31">
        <f t="shared" si="1"/>
        <v>4.0999999999999996</v>
      </c>
      <c r="K25" s="31">
        <f t="shared" si="3"/>
        <v>0.1000000000000078</v>
      </c>
      <c r="O25" s="26" t="s">
        <v>41</v>
      </c>
      <c r="P25" s="27">
        <f>P21/C5*100</f>
        <v>18.055719231937935</v>
      </c>
    </row>
    <row r="26" spans="1:16" ht="15">
      <c r="A26" s="28">
        <v>14</v>
      </c>
      <c r="B26" s="39">
        <v>4.4000000000000004</v>
      </c>
      <c r="C26" s="39">
        <v>3.4</v>
      </c>
      <c r="D26" s="37"/>
      <c r="E26" s="29"/>
      <c r="F26" s="29"/>
      <c r="G26" s="29"/>
      <c r="H26" s="29"/>
      <c r="I26" s="30">
        <f t="shared" si="0"/>
        <v>7.8000000000000007</v>
      </c>
      <c r="J26" s="31">
        <f t="shared" si="1"/>
        <v>3.9000000000000004</v>
      </c>
      <c r="K26" s="31">
        <f t="shared" si="3"/>
        <v>0.49999999999999817</v>
      </c>
      <c r="O26" s="26" t="s">
        <v>42</v>
      </c>
      <c r="P26" s="27">
        <f>P23/C5*100</f>
        <v>10.224875506507294</v>
      </c>
    </row>
    <row r="27" spans="1:16" ht="15">
      <c r="A27" s="28">
        <v>15</v>
      </c>
      <c r="B27" s="39">
        <v>4.3</v>
      </c>
      <c r="C27" s="39">
        <v>3.6</v>
      </c>
      <c r="D27" s="37"/>
      <c r="E27" s="29"/>
      <c r="F27" s="29"/>
      <c r="G27" s="29"/>
      <c r="H27" s="29"/>
      <c r="I27" s="30">
        <f t="shared" si="0"/>
        <v>7.9</v>
      </c>
      <c r="J27" s="31">
        <f t="shared" si="1"/>
        <v>3.95</v>
      </c>
      <c r="K27" s="31">
        <f t="shared" si="3"/>
        <v>0.34999999999999815</v>
      </c>
      <c r="O27" s="26" t="s">
        <v>43</v>
      </c>
      <c r="P27" s="27">
        <f>P18/P19*100</f>
        <v>67.930922124470911</v>
      </c>
    </row>
    <row r="28" spans="1:16" ht="15">
      <c r="A28" s="28">
        <v>16</v>
      </c>
      <c r="B28" s="39">
        <v>4</v>
      </c>
      <c r="C28" s="39">
        <v>3</v>
      </c>
      <c r="D28" s="37"/>
      <c r="E28" s="29"/>
      <c r="F28" s="29"/>
      <c r="G28" s="29"/>
      <c r="H28" s="29"/>
      <c r="I28" s="30">
        <f t="shared" si="0"/>
        <v>7</v>
      </c>
      <c r="J28" s="31">
        <f t="shared" si="1"/>
        <v>3.5</v>
      </c>
      <c r="K28" s="31">
        <f t="shared" si="3"/>
        <v>0.5</v>
      </c>
      <c r="O28" s="26" t="s">
        <v>44</v>
      </c>
      <c r="P28" s="27">
        <f>P18/P21*2.06</f>
        <v>1.225753604031435</v>
      </c>
    </row>
    <row r="29" spans="1:16" ht="15">
      <c r="A29" s="28">
        <v>17</v>
      </c>
      <c r="B29" s="39"/>
      <c r="C29" s="38"/>
      <c r="D29" s="37"/>
      <c r="E29" s="29"/>
      <c r="F29" s="29"/>
      <c r="G29" s="29"/>
      <c r="H29" s="29"/>
      <c r="I29" s="30">
        <f t="shared" si="0"/>
        <v>0</v>
      </c>
      <c r="J29" s="31" t="e">
        <f t="shared" si="1"/>
        <v>#DIV/0!</v>
      </c>
      <c r="K29" s="31" t="e">
        <f t="shared" si="3"/>
        <v>#DIV/0!</v>
      </c>
      <c r="O29" s="32" t="s">
        <v>45</v>
      </c>
      <c r="P29" s="33">
        <f>P28/C5*100</f>
        <v>25.266758135149399</v>
      </c>
    </row>
    <row r="30" spans="1:16" ht="15">
      <c r="A30" s="28">
        <v>18</v>
      </c>
      <c r="B30" s="39"/>
      <c r="C30" s="38"/>
      <c r="D30" s="37"/>
      <c r="E30" s="29"/>
      <c r="F30" s="29"/>
      <c r="G30" s="29"/>
      <c r="H30" s="29"/>
      <c r="I30" s="30">
        <f t="shared" si="0"/>
        <v>0</v>
      </c>
      <c r="J30" s="31" t="e">
        <f t="shared" si="1"/>
        <v>#DIV/0!</v>
      </c>
      <c r="K30" s="31" t="e">
        <f t="shared" si="3"/>
        <v>#DIV/0!</v>
      </c>
    </row>
    <row r="31" spans="1:16" ht="15">
      <c r="A31" s="28">
        <v>19</v>
      </c>
      <c r="B31" s="39"/>
      <c r="C31" s="37"/>
      <c r="D31" s="37"/>
      <c r="E31" s="29"/>
      <c r="F31" s="29"/>
      <c r="G31" s="29"/>
      <c r="H31" s="29"/>
      <c r="I31" s="30">
        <f t="shared" si="0"/>
        <v>0</v>
      </c>
      <c r="J31" s="31" t="e">
        <f t="shared" si="1"/>
        <v>#DIV/0!</v>
      </c>
      <c r="K31" s="31" t="e">
        <f t="shared" si="3"/>
        <v>#DIV/0!</v>
      </c>
    </row>
    <row r="32" spans="1:16" ht="15">
      <c r="A32" s="28">
        <v>20</v>
      </c>
      <c r="B32" s="39"/>
      <c r="C32" s="37"/>
      <c r="D32" s="37"/>
      <c r="E32" s="29"/>
      <c r="F32" s="29"/>
      <c r="G32" s="29"/>
      <c r="H32" s="29"/>
      <c r="I32" s="30">
        <f t="shared" si="0"/>
        <v>0</v>
      </c>
      <c r="J32" s="31" t="e">
        <f t="shared" si="1"/>
        <v>#DIV/0!</v>
      </c>
      <c r="K32" s="31" t="e">
        <f t="shared" si="3"/>
        <v>#DIV/0!</v>
      </c>
    </row>
    <row r="33" spans="1:11" ht="15">
      <c r="A33" s="28">
        <v>21</v>
      </c>
      <c r="B33" s="39"/>
      <c r="C33" s="37"/>
      <c r="D33" s="37"/>
      <c r="E33" s="29"/>
      <c r="F33" s="29"/>
      <c r="G33" s="29"/>
      <c r="H33" s="29"/>
      <c r="I33" s="30">
        <f t="shared" si="0"/>
        <v>0</v>
      </c>
      <c r="J33" s="31" t="e">
        <f t="shared" si="1"/>
        <v>#DIV/0!</v>
      </c>
      <c r="K33" s="31" t="e">
        <f t="shared" si="3"/>
        <v>#DIV/0!</v>
      </c>
    </row>
    <row r="34" spans="1:11" ht="15">
      <c r="A34" s="28">
        <v>22</v>
      </c>
      <c r="B34" s="39"/>
      <c r="C34" s="37"/>
      <c r="D34" s="37"/>
      <c r="E34" s="29"/>
      <c r="F34" s="29"/>
      <c r="G34" s="29"/>
      <c r="H34" s="29"/>
      <c r="I34" s="30">
        <f t="shared" si="0"/>
        <v>0</v>
      </c>
      <c r="J34" s="31" t="e">
        <f t="shared" si="1"/>
        <v>#DIV/0!</v>
      </c>
      <c r="K34" s="31" t="e">
        <f t="shared" si="3"/>
        <v>#DIV/0!</v>
      </c>
    </row>
    <row r="35" spans="1:11" ht="15">
      <c r="A35" s="28">
        <v>23</v>
      </c>
      <c r="B35" s="39"/>
      <c r="C35" s="37"/>
      <c r="D35" s="37"/>
      <c r="E35" s="29"/>
      <c r="F35" s="29"/>
      <c r="G35" s="29"/>
      <c r="H35" s="29"/>
      <c r="I35" s="30">
        <f t="shared" si="0"/>
        <v>0</v>
      </c>
      <c r="J35" s="31" t="e">
        <f t="shared" si="1"/>
        <v>#DIV/0!</v>
      </c>
      <c r="K35" s="31" t="e">
        <f t="shared" si="3"/>
        <v>#DIV/0!</v>
      </c>
    </row>
    <row r="36" spans="1:11" ht="15">
      <c r="A36" s="28">
        <v>24</v>
      </c>
      <c r="B36" s="39"/>
      <c r="C36" s="37"/>
      <c r="D36" s="37"/>
      <c r="E36" s="29"/>
      <c r="F36" s="29"/>
      <c r="G36" s="29"/>
      <c r="H36" s="29"/>
      <c r="I36" s="30">
        <f t="shared" si="0"/>
        <v>0</v>
      </c>
      <c r="J36" s="31" t="e">
        <f t="shared" si="1"/>
        <v>#DIV/0!</v>
      </c>
      <c r="K36" s="31" t="e">
        <f t="shared" si="3"/>
        <v>#DIV/0!</v>
      </c>
    </row>
    <row r="37" spans="1:11" ht="15">
      <c r="A37" s="28">
        <v>25</v>
      </c>
      <c r="B37" s="39"/>
      <c r="C37" s="36"/>
      <c r="D37" s="36"/>
      <c r="E37" s="29"/>
      <c r="F37" s="29"/>
      <c r="G37" s="29"/>
      <c r="H37" s="29"/>
      <c r="I37" s="30">
        <f t="shared" si="0"/>
        <v>0</v>
      </c>
      <c r="J37" s="31" t="e">
        <f t="shared" si="1"/>
        <v>#DIV/0!</v>
      </c>
      <c r="K37" s="31" t="e">
        <f t="shared" si="3"/>
        <v>#DIV/0!</v>
      </c>
    </row>
    <row r="38" spans="1:11" ht="15">
      <c r="A38" s="28">
        <v>26</v>
      </c>
      <c r="B38" s="39"/>
      <c r="C38" s="36"/>
      <c r="D38" s="36"/>
      <c r="E38" s="29"/>
      <c r="F38" s="29"/>
      <c r="G38" s="29"/>
      <c r="H38" s="29"/>
      <c r="I38" s="30">
        <f t="shared" si="0"/>
        <v>0</v>
      </c>
      <c r="J38" s="31" t="e">
        <f t="shared" si="1"/>
        <v>#DIV/0!</v>
      </c>
      <c r="K38" s="31" t="e">
        <f t="shared" si="3"/>
        <v>#DIV/0!</v>
      </c>
    </row>
    <row r="39" spans="1:11" ht="15">
      <c r="A39" s="28">
        <v>27</v>
      </c>
      <c r="B39" s="39"/>
      <c r="C39" s="36"/>
      <c r="D39" s="36"/>
      <c r="E39" s="29"/>
      <c r="F39" s="29"/>
      <c r="G39" s="29"/>
      <c r="H39" s="29"/>
      <c r="I39" s="30">
        <f t="shared" si="0"/>
        <v>0</v>
      </c>
      <c r="J39" s="31" t="e">
        <f t="shared" si="1"/>
        <v>#DIV/0!</v>
      </c>
      <c r="K39" s="31" t="e">
        <f t="shared" si="3"/>
        <v>#DIV/0!</v>
      </c>
    </row>
    <row r="40" spans="1:11" ht="15">
      <c r="A40" s="28">
        <v>28</v>
      </c>
      <c r="B40" s="39"/>
      <c r="C40" s="36"/>
      <c r="D40" s="36"/>
      <c r="E40" s="29"/>
      <c r="F40" s="29"/>
      <c r="G40" s="29"/>
      <c r="H40" s="29"/>
      <c r="I40" s="30">
        <f t="shared" si="0"/>
        <v>0</v>
      </c>
      <c r="J40" s="31" t="e">
        <f t="shared" si="1"/>
        <v>#DIV/0!</v>
      </c>
      <c r="K40" s="31" t="e">
        <f t="shared" si="3"/>
        <v>#DIV/0!</v>
      </c>
    </row>
    <row r="41" spans="1:11" ht="15">
      <c r="A41" s="28">
        <v>29</v>
      </c>
      <c r="B41" s="39"/>
      <c r="C41" s="36"/>
      <c r="D41" s="36"/>
      <c r="E41" s="29"/>
      <c r="F41" s="29"/>
      <c r="G41" s="29"/>
      <c r="H41" s="29"/>
      <c r="I41" s="30">
        <f t="shared" si="0"/>
        <v>0</v>
      </c>
      <c r="J41" s="31" t="e">
        <f t="shared" si="1"/>
        <v>#DIV/0!</v>
      </c>
      <c r="K41" s="31" t="e">
        <f t="shared" si="3"/>
        <v>#DIV/0!</v>
      </c>
    </row>
    <row r="42" spans="1:11" ht="15">
      <c r="A42" s="28">
        <v>30</v>
      </c>
      <c r="B42" s="39"/>
      <c r="C42" s="36"/>
      <c r="D42" s="36"/>
      <c r="E42" s="29"/>
      <c r="F42" s="29"/>
      <c r="G42" s="29"/>
      <c r="H42" s="29"/>
      <c r="I42" s="30">
        <f t="shared" si="0"/>
        <v>0</v>
      </c>
      <c r="J42" s="31" t="e">
        <f t="shared" si="1"/>
        <v>#DIV/0!</v>
      </c>
      <c r="K42" s="31" t="e">
        <f t="shared" si="3"/>
        <v>#DIV/0!</v>
      </c>
    </row>
    <row r="43" spans="1:11" ht="15">
      <c r="A43" s="28">
        <v>31</v>
      </c>
      <c r="B43" s="39"/>
      <c r="C43" s="36"/>
      <c r="D43" s="36"/>
      <c r="E43" s="29"/>
      <c r="F43" s="29"/>
      <c r="G43" s="29"/>
      <c r="H43" s="29"/>
      <c r="I43" s="30">
        <f t="shared" si="0"/>
        <v>0</v>
      </c>
      <c r="J43" s="31" t="e">
        <f t="shared" si="1"/>
        <v>#DIV/0!</v>
      </c>
      <c r="K43" s="31" t="e">
        <f t="shared" si="3"/>
        <v>#DIV/0!</v>
      </c>
    </row>
    <row r="44" spans="1:11" ht="15">
      <c r="A44" s="28">
        <v>32</v>
      </c>
      <c r="B44" s="39"/>
      <c r="C44" s="36"/>
      <c r="D44" s="36"/>
      <c r="E44" s="29"/>
      <c r="F44" s="29"/>
      <c r="G44" s="29"/>
      <c r="H44" s="29"/>
      <c r="I44" s="30">
        <f t="shared" si="0"/>
        <v>0</v>
      </c>
      <c r="J44" s="31" t="e">
        <f t="shared" si="1"/>
        <v>#DIV/0!</v>
      </c>
      <c r="K44" s="31" t="e">
        <f t="shared" si="3"/>
        <v>#DIV/0!</v>
      </c>
    </row>
    <row r="45" spans="1:11" ht="15">
      <c r="A45" s="28">
        <v>33</v>
      </c>
      <c r="B45" s="38"/>
      <c r="C45" s="36"/>
      <c r="D45" s="36"/>
      <c r="E45" s="29"/>
      <c r="F45" s="29"/>
      <c r="G45" s="29"/>
      <c r="H45" s="29"/>
      <c r="I45" s="30">
        <f t="shared" ref="I45:I73" si="4">SUM(B45:H45)</f>
        <v>0</v>
      </c>
      <c r="J45" s="31" t="e">
        <f t="shared" si="1"/>
        <v>#DIV/0!</v>
      </c>
      <c r="K45" s="31" t="e">
        <f t="shared" si="3"/>
        <v>#DIV/0!</v>
      </c>
    </row>
    <row r="46" spans="1:11" ht="15">
      <c r="A46" s="28">
        <v>34</v>
      </c>
      <c r="B46" s="38"/>
      <c r="C46" s="36"/>
      <c r="D46" s="36"/>
      <c r="E46" s="29"/>
      <c r="F46" s="29"/>
      <c r="G46" s="29"/>
      <c r="H46" s="29"/>
      <c r="I46" s="30">
        <f t="shared" si="4"/>
        <v>0</v>
      </c>
      <c r="J46" s="31" t="e">
        <f t="shared" si="1"/>
        <v>#DIV/0!</v>
      </c>
      <c r="K46" s="31" t="e">
        <f t="shared" si="3"/>
        <v>#DIV/0!</v>
      </c>
    </row>
    <row r="47" spans="1:11" ht="15">
      <c r="A47" s="28">
        <v>35</v>
      </c>
      <c r="B47" s="38"/>
      <c r="C47" s="36"/>
      <c r="D47" s="36"/>
      <c r="E47" s="29"/>
      <c r="F47" s="29"/>
      <c r="G47" s="29"/>
      <c r="H47" s="29"/>
      <c r="I47" s="30">
        <f t="shared" si="4"/>
        <v>0</v>
      </c>
      <c r="J47" s="31" t="e">
        <f t="shared" si="1"/>
        <v>#DIV/0!</v>
      </c>
      <c r="K47" s="31" t="e">
        <f t="shared" si="3"/>
        <v>#DIV/0!</v>
      </c>
    </row>
    <row r="48" spans="1:11" ht="15">
      <c r="A48" s="28">
        <v>36</v>
      </c>
      <c r="B48" s="38"/>
      <c r="C48" s="36"/>
      <c r="D48" s="36"/>
      <c r="E48" s="29"/>
      <c r="F48" s="29"/>
      <c r="G48" s="29"/>
      <c r="H48" s="29"/>
      <c r="I48" s="30">
        <f t="shared" si="4"/>
        <v>0</v>
      </c>
      <c r="J48" s="31" t="e">
        <f t="shared" si="1"/>
        <v>#DIV/0!</v>
      </c>
      <c r="K48" s="31" t="e">
        <f t="shared" si="3"/>
        <v>#DIV/0!</v>
      </c>
    </row>
    <row r="49" spans="1:11" ht="15">
      <c r="A49" s="28">
        <v>37</v>
      </c>
      <c r="B49" s="38"/>
      <c r="C49" s="36"/>
      <c r="D49" s="36"/>
      <c r="E49" s="29"/>
      <c r="F49" s="29"/>
      <c r="G49" s="29"/>
      <c r="H49" s="29"/>
      <c r="I49" s="30">
        <f t="shared" si="4"/>
        <v>0</v>
      </c>
      <c r="J49" s="31" t="e">
        <f t="shared" si="1"/>
        <v>#DIV/0!</v>
      </c>
      <c r="K49" s="31" t="e">
        <f t="shared" si="3"/>
        <v>#DIV/0!</v>
      </c>
    </row>
    <row r="50" spans="1:11" ht="15">
      <c r="A50" s="28">
        <v>38</v>
      </c>
      <c r="B50" s="38"/>
      <c r="C50" s="36"/>
      <c r="D50" s="36"/>
      <c r="E50" s="29"/>
      <c r="F50" s="29"/>
      <c r="G50" s="29"/>
      <c r="H50" s="29"/>
      <c r="I50" s="30">
        <f t="shared" si="4"/>
        <v>0</v>
      </c>
      <c r="J50" s="31" t="e">
        <f t="shared" si="1"/>
        <v>#DIV/0!</v>
      </c>
      <c r="K50" s="31" t="e">
        <f t="shared" si="3"/>
        <v>#DIV/0!</v>
      </c>
    </row>
    <row r="51" spans="1:11" ht="15">
      <c r="A51" s="28">
        <v>39</v>
      </c>
      <c r="B51" s="38"/>
      <c r="C51" s="36"/>
      <c r="D51" s="36"/>
      <c r="E51" s="29"/>
      <c r="F51" s="29"/>
      <c r="G51" s="29"/>
      <c r="H51" s="29"/>
      <c r="I51" s="30">
        <f t="shared" si="4"/>
        <v>0</v>
      </c>
      <c r="J51" s="31" t="e">
        <f t="shared" si="1"/>
        <v>#DIV/0!</v>
      </c>
      <c r="K51" s="31" t="e">
        <f t="shared" si="3"/>
        <v>#DIV/0!</v>
      </c>
    </row>
    <row r="52" spans="1:11" ht="15">
      <c r="A52" s="28">
        <v>40</v>
      </c>
      <c r="B52" s="38"/>
      <c r="C52" s="36"/>
      <c r="D52" s="36"/>
      <c r="E52" s="29"/>
      <c r="F52" s="29"/>
      <c r="G52" s="29"/>
      <c r="H52" s="29"/>
      <c r="I52" s="30">
        <f t="shared" si="4"/>
        <v>0</v>
      </c>
      <c r="J52" s="31" t="e">
        <f t="shared" si="1"/>
        <v>#DIV/0!</v>
      </c>
      <c r="K52" s="31" t="e">
        <f t="shared" si="3"/>
        <v>#DIV/0!</v>
      </c>
    </row>
    <row r="53" spans="1:11" ht="15">
      <c r="A53" s="28">
        <v>41</v>
      </c>
      <c r="B53" s="38"/>
      <c r="C53" s="36"/>
      <c r="D53" s="36"/>
      <c r="E53" s="29"/>
      <c r="F53" s="29"/>
      <c r="G53" s="29"/>
      <c r="H53" s="29"/>
      <c r="I53" s="30">
        <f t="shared" si="4"/>
        <v>0</v>
      </c>
      <c r="J53" s="31" t="e">
        <f t="shared" si="1"/>
        <v>#DIV/0!</v>
      </c>
      <c r="K53" s="31" t="e">
        <f t="shared" si="3"/>
        <v>#DIV/0!</v>
      </c>
    </row>
    <row r="54" spans="1:11" ht="15">
      <c r="A54" s="28">
        <v>42</v>
      </c>
      <c r="B54" s="38"/>
      <c r="C54" s="36"/>
      <c r="D54" s="36"/>
      <c r="E54" s="29"/>
      <c r="F54" s="29"/>
      <c r="G54" s="29"/>
      <c r="H54" s="29"/>
      <c r="I54" s="30">
        <f t="shared" si="4"/>
        <v>0</v>
      </c>
      <c r="J54" s="31" t="e">
        <f t="shared" si="1"/>
        <v>#DIV/0!</v>
      </c>
      <c r="K54" s="31" t="e">
        <f t="shared" si="3"/>
        <v>#DIV/0!</v>
      </c>
    </row>
    <row r="55" spans="1:11" ht="15">
      <c r="A55" s="28">
        <v>43</v>
      </c>
      <c r="B55" s="38"/>
      <c r="C55" s="36"/>
      <c r="D55" s="36"/>
      <c r="E55" s="29"/>
      <c r="F55" s="29"/>
      <c r="G55" s="29"/>
      <c r="H55" s="29"/>
      <c r="I55" s="30">
        <f t="shared" si="4"/>
        <v>0</v>
      </c>
      <c r="J55" s="31" t="e">
        <f t="shared" si="1"/>
        <v>#DIV/0!</v>
      </c>
      <c r="K55" s="31" t="e">
        <f t="shared" si="3"/>
        <v>#DIV/0!</v>
      </c>
    </row>
    <row r="56" spans="1:11" ht="15">
      <c r="A56" s="28">
        <v>44</v>
      </c>
      <c r="B56" s="38"/>
      <c r="C56" s="36"/>
      <c r="D56" s="36"/>
      <c r="E56" s="29"/>
      <c r="F56" s="29"/>
      <c r="G56" s="29"/>
      <c r="H56" s="29"/>
      <c r="I56" s="30">
        <f t="shared" si="4"/>
        <v>0</v>
      </c>
      <c r="J56" s="31" t="e">
        <f t="shared" si="1"/>
        <v>#DIV/0!</v>
      </c>
      <c r="K56" s="31" t="e">
        <f t="shared" si="3"/>
        <v>#DIV/0!</v>
      </c>
    </row>
    <row r="57" spans="1:11" ht="15">
      <c r="A57" s="28">
        <v>45</v>
      </c>
      <c r="B57" s="38"/>
      <c r="C57" s="36"/>
      <c r="D57" s="36"/>
      <c r="E57" s="29"/>
      <c r="F57" s="29"/>
      <c r="G57" s="29"/>
      <c r="H57" s="29"/>
      <c r="I57" s="30">
        <f t="shared" si="4"/>
        <v>0</v>
      </c>
      <c r="J57" s="31" t="e">
        <f t="shared" si="1"/>
        <v>#DIV/0!</v>
      </c>
      <c r="K57" s="31" t="e">
        <f t="shared" si="3"/>
        <v>#DIV/0!</v>
      </c>
    </row>
    <row r="58" spans="1:11" ht="15">
      <c r="A58" s="28">
        <v>46</v>
      </c>
      <c r="B58" s="38"/>
      <c r="C58" s="36"/>
      <c r="D58" s="36"/>
      <c r="E58" s="29"/>
      <c r="F58" s="29"/>
      <c r="G58" s="29"/>
      <c r="H58" s="29"/>
      <c r="I58" s="30">
        <f t="shared" si="4"/>
        <v>0</v>
      </c>
      <c r="J58" s="31" t="e">
        <f t="shared" si="1"/>
        <v>#DIV/0!</v>
      </c>
      <c r="K58" s="31" t="e">
        <f t="shared" si="3"/>
        <v>#DIV/0!</v>
      </c>
    </row>
    <row r="59" spans="1:11" ht="15">
      <c r="A59" s="28">
        <v>47</v>
      </c>
      <c r="B59" s="38"/>
      <c r="C59" s="36"/>
      <c r="D59" s="36"/>
      <c r="E59" s="29"/>
      <c r="F59" s="29"/>
      <c r="G59" s="29"/>
      <c r="H59" s="29"/>
      <c r="I59" s="30">
        <f t="shared" si="4"/>
        <v>0</v>
      </c>
      <c r="J59" s="31" t="e">
        <f t="shared" si="1"/>
        <v>#DIV/0!</v>
      </c>
      <c r="K59" s="31" t="e">
        <f t="shared" si="3"/>
        <v>#DIV/0!</v>
      </c>
    </row>
    <row r="60" spans="1:11" ht="15">
      <c r="A60" s="28">
        <v>48</v>
      </c>
      <c r="B60" s="38"/>
      <c r="C60" s="36"/>
      <c r="D60" s="36"/>
      <c r="E60" s="29"/>
      <c r="F60" s="29"/>
      <c r="G60" s="29"/>
      <c r="H60" s="29"/>
      <c r="I60" s="30">
        <f t="shared" si="4"/>
        <v>0</v>
      </c>
      <c r="J60" s="31" t="e">
        <f t="shared" si="1"/>
        <v>#DIV/0!</v>
      </c>
      <c r="K60" s="31" t="e">
        <f t="shared" si="3"/>
        <v>#DIV/0!</v>
      </c>
    </row>
    <row r="61" spans="1:11" ht="15">
      <c r="A61" s="28">
        <v>49</v>
      </c>
      <c r="B61" s="36"/>
      <c r="C61" s="36"/>
      <c r="D61" s="36"/>
      <c r="E61" s="29"/>
      <c r="F61" s="29"/>
      <c r="G61" s="29"/>
      <c r="H61" s="29"/>
      <c r="I61" s="30">
        <f t="shared" si="4"/>
        <v>0</v>
      </c>
      <c r="J61" s="31" t="e">
        <f t="shared" si="1"/>
        <v>#DIV/0!</v>
      </c>
      <c r="K61" s="31" t="e">
        <f t="shared" si="3"/>
        <v>#DIV/0!</v>
      </c>
    </row>
    <row r="62" spans="1:11" ht="15">
      <c r="A62" s="28">
        <v>50</v>
      </c>
      <c r="B62" s="36"/>
      <c r="C62" s="36"/>
      <c r="D62" s="36"/>
      <c r="E62" s="29"/>
      <c r="F62" s="29"/>
      <c r="G62" s="29"/>
      <c r="H62" s="29"/>
      <c r="I62" s="30">
        <f t="shared" si="4"/>
        <v>0</v>
      </c>
      <c r="J62" s="31" t="e">
        <f t="shared" si="1"/>
        <v>#DIV/0!</v>
      </c>
      <c r="K62" s="31" t="e">
        <f t="shared" si="3"/>
        <v>#DIV/0!</v>
      </c>
    </row>
    <row r="63" spans="1:11" ht="15">
      <c r="A63" s="28">
        <v>51</v>
      </c>
      <c r="B63" s="36"/>
      <c r="C63" s="36"/>
      <c r="D63" s="36"/>
      <c r="E63" s="29"/>
      <c r="F63" s="29"/>
      <c r="G63" s="29"/>
      <c r="H63" s="29"/>
      <c r="I63" s="30">
        <f t="shared" si="4"/>
        <v>0</v>
      </c>
      <c r="J63" s="31" t="e">
        <f t="shared" si="1"/>
        <v>#DIV/0!</v>
      </c>
      <c r="K63" s="31" t="e">
        <f t="shared" si="3"/>
        <v>#DIV/0!</v>
      </c>
    </row>
    <row r="64" spans="1:11" ht="15">
      <c r="A64" s="28">
        <v>52</v>
      </c>
      <c r="B64" s="36"/>
      <c r="C64" s="36"/>
      <c r="D64" s="36"/>
      <c r="E64" s="29"/>
      <c r="F64" s="29"/>
      <c r="G64" s="29"/>
      <c r="H64" s="29"/>
      <c r="I64" s="30">
        <f t="shared" si="4"/>
        <v>0</v>
      </c>
      <c r="J64" s="31" t="e">
        <f t="shared" si="1"/>
        <v>#DIV/0!</v>
      </c>
      <c r="K64" s="31" t="e">
        <f t="shared" si="3"/>
        <v>#DIV/0!</v>
      </c>
    </row>
    <row r="65" spans="1:11" ht="15">
      <c r="A65" s="28">
        <v>53</v>
      </c>
      <c r="B65" s="36"/>
      <c r="C65" s="36"/>
      <c r="D65" s="36"/>
      <c r="E65" s="29"/>
      <c r="F65" s="29"/>
      <c r="G65" s="29"/>
      <c r="H65" s="29"/>
      <c r="I65" s="30">
        <f t="shared" si="4"/>
        <v>0</v>
      </c>
      <c r="J65" s="31" t="e">
        <f t="shared" si="1"/>
        <v>#DIV/0!</v>
      </c>
      <c r="K65" s="31" t="e">
        <f t="shared" si="3"/>
        <v>#DIV/0!</v>
      </c>
    </row>
    <row r="66" spans="1:11" ht="15">
      <c r="A66" s="28">
        <v>54</v>
      </c>
      <c r="B66" s="36"/>
      <c r="C66" s="36"/>
      <c r="D66" s="36"/>
      <c r="E66" s="29"/>
      <c r="F66" s="29"/>
      <c r="G66" s="29"/>
      <c r="H66" s="29"/>
      <c r="I66" s="30">
        <f t="shared" si="4"/>
        <v>0</v>
      </c>
      <c r="J66" s="31" t="e">
        <f t="shared" si="1"/>
        <v>#DIV/0!</v>
      </c>
      <c r="K66" s="31" t="e">
        <f t="shared" si="3"/>
        <v>#DIV/0!</v>
      </c>
    </row>
    <row r="67" spans="1:11" ht="15">
      <c r="A67" s="28">
        <v>55</v>
      </c>
      <c r="B67" s="36"/>
      <c r="C67" s="36"/>
      <c r="D67" s="36"/>
      <c r="E67" s="29"/>
      <c r="F67" s="29"/>
      <c r="G67" s="29"/>
      <c r="H67" s="29"/>
      <c r="I67" s="30">
        <f t="shared" si="4"/>
        <v>0</v>
      </c>
      <c r="J67" s="31" t="e">
        <f t="shared" si="1"/>
        <v>#DIV/0!</v>
      </c>
      <c r="K67" s="31" t="e">
        <f t="shared" si="3"/>
        <v>#DIV/0!</v>
      </c>
    </row>
    <row r="68" spans="1:11" ht="15">
      <c r="A68" s="28">
        <v>56</v>
      </c>
      <c r="B68" s="36"/>
      <c r="C68" s="36"/>
      <c r="D68" s="36"/>
      <c r="E68" s="29"/>
      <c r="F68" s="29"/>
      <c r="G68" s="29"/>
      <c r="H68" s="29"/>
      <c r="I68" s="30">
        <f t="shared" si="4"/>
        <v>0</v>
      </c>
      <c r="J68" s="31" t="e">
        <f t="shared" si="1"/>
        <v>#DIV/0!</v>
      </c>
      <c r="K68" s="31" t="e">
        <f t="shared" si="3"/>
        <v>#DIV/0!</v>
      </c>
    </row>
    <row r="69" spans="1:11" ht="15">
      <c r="A69" s="28">
        <v>57</v>
      </c>
      <c r="B69" s="36"/>
      <c r="C69" s="36"/>
      <c r="D69" s="36"/>
      <c r="E69" s="29"/>
      <c r="F69" s="29"/>
      <c r="G69" s="29"/>
      <c r="H69" s="29"/>
      <c r="I69" s="30">
        <f t="shared" si="4"/>
        <v>0</v>
      </c>
      <c r="J69" s="31" t="e">
        <f t="shared" si="1"/>
        <v>#DIV/0!</v>
      </c>
      <c r="K69" s="31" t="e">
        <f t="shared" si="3"/>
        <v>#DIV/0!</v>
      </c>
    </row>
    <row r="70" spans="1:11" ht="15">
      <c r="A70" s="28">
        <v>58</v>
      </c>
      <c r="B70" s="36"/>
      <c r="C70" s="36"/>
      <c r="D70" s="36"/>
      <c r="E70" s="29"/>
      <c r="F70" s="29"/>
      <c r="G70" s="29"/>
      <c r="H70" s="29"/>
      <c r="I70" s="30">
        <f t="shared" si="4"/>
        <v>0</v>
      </c>
      <c r="J70" s="31" t="e">
        <f t="shared" si="1"/>
        <v>#DIV/0!</v>
      </c>
      <c r="K70" s="31" t="e">
        <f t="shared" si="3"/>
        <v>#DIV/0!</v>
      </c>
    </row>
    <row r="71" spans="1:11" ht="15">
      <c r="A71" s="28">
        <v>59</v>
      </c>
      <c r="B71" s="36"/>
      <c r="C71" s="36"/>
      <c r="D71" s="36"/>
      <c r="E71" s="29"/>
      <c r="F71" s="29"/>
      <c r="G71" s="29"/>
      <c r="H71" s="29"/>
      <c r="I71" s="30">
        <f t="shared" si="4"/>
        <v>0</v>
      </c>
      <c r="J71" s="31" t="e">
        <f t="shared" si="1"/>
        <v>#DIV/0!</v>
      </c>
      <c r="K71" s="31" t="e">
        <f t="shared" si="3"/>
        <v>#DIV/0!</v>
      </c>
    </row>
    <row r="72" spans="1:11" ht="15">
      <c r="A72" s="28">
        <v>60</v>
      </c>
      <c r="B72" s="36"/>
      <c r="C72" s="36"/>
      <c r="D72" s="36"/>
      <c r="E72" s="29"/>
      <c r="F72" s="29"/>
      <c r="G72" s="29"/>
      <c r="H72" s="29"/>
      <c r="I72" s="30">
        <f t="shared" si="4"/>
        <v>0</v>
      </c>
      <c r="J72" s="31" t="e">
        <f t="shared" si="1"/>
        <v>#DIV/0!</v>
      </c>
      <c r="K72" s="31" t="e">
        <f t="shared" si="3"/>
        <v>#DIV/0!</v>
      </c>
    </row>
    <row r="73" spans="1:11" ht="15">
      <c r="A73" s="28">
        <v>61</v>
      </c>
      <c r="B73" s="36"/>
      <c r="C73" s="36"/>
      <c r="D73" s="36"/>
      <c r="E73" s="29"/>
      <c r="F73" s="29"/>
      <c r="G73" s="29"/>
      <c r="H73" s="29"/>
      <c r="I73" s="30">
        <f t="shared" si="4"/>
        <v>0</v>
      </c>
      <c r="J73" s="31" t="e">
        <f t="shared" si="1"/>
        <v>#DIV/0!</v>
      </c>
      <c r="K73" s="31" t="e">
        <f t="shared" si="3"/>
        <v>#DIV/0!</v>
      </c>
    </row>
    <row r="74" spans="1:11">
      <c r="A74" s="34" t="s">
        <v>46</v>
      </c>
      <c r="B74" s="35">
        <f>SUM(B13:B73)</f>
        <v>83.839999999999989</v>
      </c>
      <c r="C74" s="35">
        <f>SUM(C13:C73)</f>
        <v>71.399999999999991</v>
      </c>
      <c r="D74" s="35">
        <f>SUM(D13:D73)</f>
        <v>0</v>
      </c>
      <c r="E74" s="35">
        <f t="shared" ref="E74:I74" si="5">SUM(E13:E73)</f>
        <v>0</v>
      </c>
      <c r="F74" s="35">
        <f t="shared" si="5"/>
        <v>0</v>
      </c>
      <c r="G74" s="35">
        <f t="shared" si="5"/>
        <v>0</v>
      </c>
      <c r="H74" s="35">
        <f t="shared" si="5"/>
        <v>0</v>
      </c>
      <c r="I74" s="35">
        <f t="shared" si="5"/>
        <v>155.23999999999998</v>
      </c>
      <c r="J74" s="20"/>
    </row>
    <row r="75" spans="1:11">
      <c r="B75" s="13">
        <f>AVERAGE(B13:B28)</f>
        <v>5.2399999999999993</v>
      </c>
      <c r="C75" s="13">
        <f>AVERAGE(C13:C28)</f>
        <v>4.4624999999999995</v>
      </c>
    </row>
  </sheetData>
  <protectedRanges>
    <protectedRange sqref="H13:H73" name="values_3"/>
    <protectedRange sqref="E13:G73" name="values_1_1"/>
  </protectedRanges>
  <mergeCells count="3">
    <mergeCell ref="D8:E8"/>
    <mergeCell ref="D9:E9"/>
    <mergeCell ref="D10:E10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P75"/>
  <sheetViews>
    <sheetView topLeftCell="I11" workbookViewId="0">
      <selection activeCell="J13" sqref="J13:K28"/>
    </sheetView>
  </sheetViews>
  <sheetFormatPr defaultRowHeight="12.75"/>
  <cols>
    <col min="1" max="1" width="10.7109375" style="1" bestFit="1" customWidth="1"/>
    <col min="2" max="2" width="18.7109375" style="1" bestFit="1" customWidth="1"/>
    <col min="3" max="3" width="14.42578125" style="1" customWidth="1"/>
    <col min="4" max="5" width="11" style="1" customWidth="1"/>
    <col min="6" max="6" width="15" style="1" customWidth="1"/>
    <col min="7" max="7" width="11" style="1" customWidth="1"/>
    <col min="8" max="8" width="12.7109375" style="1" customWidth="1"/>
    <col min="9" max="9" width="12.85546875" style="1" customWidth="1"/>
    <col min="10" max="10" width="15" style="1" bestFit="1" customWidth="1"/>
    <col min="11" max="11" width="12.28515625" style="1" bestFit="1" customWidth="1"/>
    <col min="12" max="14" width="9.140625" style="1"/>
    <col min="15" max="15" width="15.28515625" style="1" customWidth="1"/>
    <col min="16" max="16" width="9.28515625" style="1" bestFit="1" customWidth="1"/>
    <col min="17" max="245" width="9.140625" style="1"/>
    <col min="246" max="246" width="15.42578125" style="1" customWidth="1"/>
    <col min="247" max="247" width="14.42578125" style="1" customWidth="1"/>
    <col min="248" max="249" width="11" style="1" customWidth="1"/>
    <col min="250" max="250" width="15" style="1" customWidth="1"/>
    <col min="251" max="251" width="11" style="1" customWidth="1"/>
    <col min="252" max="252" width="12.7109375" style="1" customWidth="1"/>
    <col min="253" max="253" width="12.85546875" style="1" customWidth="1"/>
    <col min="254" max="254" width="13.42578125" style="1" customWidth="1"/>
    <col min="255" max="258" width="9.140625" style="1"/>
    <col min="259" max="259" width="15.28515625" style="1" customWidth="1"/>
    <col min="260" max="260" width="9.28515625" style="1" bestFit="1" customWidth="1"/>
    <col min="261" max="261" width="9.140625" style="1"/>
    <col min="262" max="262" width="12.7109375" style="1" customWidth="1"/>
    <col min="263" max="501" width="9.140625" style="1"/>
    <col min="502" max="502" width="15.42578125" style="1" customWidth="1"/>
    <col min="503" max="503" width="14.42578125" style="1" customWidth="1"/>
    <col min="504" max="505" width="11" style="1" customWidth="1"/>
    <col min="506" max="506" width="15" style="1" customWidth="1"/>
    <col min="507" max="507" width="11" style="1" customWidth="1"/>
    <col min="508" max="508" width="12.7109375" style="1" customWidth="1"/>
    <col min="509" max="509" width="12.85546875" style="1" customWidth="1"/>
    <col min="510" max="510" width="13.42578125" style="1" customWidth="1"/>
    <col min="511" max="514" width="9.140625" style="1"/>
    <col min="515" max="515" width="15.28515625" style="1" customWidth="1"/>
    <col min="516" max="516" width="9.28515625" style="1" bestFit="1" customWidth="1"/>
    <col min="517" max="517" width="9.140625" style="1"/>
    <col min="518" max="518" width="12.7109375" style="1" customWidth="1"/>
    <col min="519" max="757" width="9.140625" style="1"/>
    <col min="758" max="758" width="15.42578125" style="1" customWidth="1"/>
    <col min="759" max="759" width="14.42578125" style="1" customWidth="1"/>
    <col min="760" max="761" width="11" style="1" customWidth="1"/>
    <col min="762" max="762" width="15" style="1" customWidth="1"/>
    <col min="763" max="763" width="11" style="1" customWidth="1"/>
    <col min="764" max="764" width="12.7109375" style="1" customWidth="1"/>
    <col min="765" max="765" width="12.85546875" style="1" customWidth="1"/>
    <col min="766" max="766" width="13.42578125" style="1" customWidth="1"/>
    <col min="767" max="770" width="9.140625" style="1"/>
    <col min="771" max="771" width="15.28515625" style="1" customWidth="1"/>
    <col min="772" max="772" width="9.28515625" style="1" bestFit="1" customWidth="1"/>
    <col min="773" max="773" width="9.140625" style="1"/>
    <col min="774" max="774" width="12.7109375" style="1" customWidth="1"/>
    <col min="775" max="1013" width="9.140625" style="1"/>
    <col min="1014" max="1014" width="15.42578125" style="1" customWidth="1"/>
    <col min="1015" max="1015" width="14.42578125" style="1" customWidth="1"/>
    <col min="1016" max="1017" width="11" style="1" customWidth="1"/>
    <col min="1018" max="1018" width="15" style="1" customWidth="1"/>
    <col min="1019" max="1019" width="11" style="1" customWidth="1"/>
    <col min="1020" max="1020" width="12.7109375" style="1" customWidth="1"/>
    <col min="1021" max="1021" width="12.85546875" style="1" customWidth="1"/>
    <col min="1022" max="1022" width="13.42578125" style="1" customWidth="1"/>
    <col min="1023" max="1026" width="9.140625" style="1"/>
    <col min="1027" max="1027" width="15.28515625" style="1" customWidth="1"/>
    <col min="1028" max="1028" width="9.28515625" style="1" bestFit="1" customWidth="1"/>
    <col min="1029" max="1029" width="9.140625" style="1"/>
    <col min="1030" max="1030" width="12.7109375" style="1" customWidth="1"/>
    <col min="1031" max="1269" width="9.140625" style="1"/>
    <col min="1270" max="1270" width="15.42578125" style="1" customWidth="1"/>
    <col min="1271" max="1271" width="14.42578125" style="1" customWidth="1"/>
    <col min="1272" max="1273" width="11" style="1" customWidth="1"/>
    <col min="1274" max="1274" width="15" style="1" customWidth="1"/>
    <col min="1275" max="1275" width="11" style="1" customWidth="1"/>
    <col min="1276" max="1276" width="12.7109375" style="1" customWidth="1"/>
    <col min="1277" max="1277" width="12.85546875" style="1" customWidth="1"/>
    <col min="1278" max="1278" width="13.42578125" style="1" customWidth="1"/>
    <col min="1279" max="1282" width="9.140625" style="1"/>
    <col min="1283" max="1283" width="15.28515625" style="1" customWidth="1"/>
    <col min="1284" max="1284" width="9.28515625" style="1" bestFit="1" customWidth="1"/>
    <col min="1285" max="1285" width="9.140625" style="1"/>
    <col min="1286" max="1286" width="12.7109375" style="1" customWidth="1"/>
    <col min="1287" max="1525" width="9.140625" style="1"/>
    <col min="1526" max="1526" width="15.42578125" style="1" customWidth="1"/>
    <col min="1527" max="1527" width="14.42578125" style="1" customWidth="1"/>
    <col min="1528" max="1529" width="11" style="1" customWidth="1"/>
    <col min="1530" max="1530" width="15" style="1" customWidth="1"/>
    <col min="1531" max="1531" width="11" style="1" customWidth="1"/>
    <col min="1532" max="1532" width="12.7109375" style="1" customWidth="1"/>
    <col min="1533" max="1533" width="12.85546875" style="1" customWidth="1"/>
    <col min="1534" max="1534" width="13.42578125" style="1" customWidth="1"/>
    <col min="1535" max="1538" width="9.140625" style="1"/>
    <col min="1539" max="1539" width="15.28515625" style="1" customWidth="1"/>
    <col min="1540" max="1540" width="9.28515625" style="1" bestFit="1" customWidth="1"/>
    <col min="1541" max="1541" width="9.140625" style="1"/>
    <col min="1542" max="1542" width="12.7109375" style="1" customWidth="1"/>
    <col min="1543" max="1781" width="9.140625" style="1"/>
    <col min="1782" max="1782" width="15.42578125" style="1" customWidth="1"/>
    <col min="1783" max="1783" width="14.42578125" style="1" customWidth="1"/>
    <col min="1784" max="1785" width="11" style="1" customWidth="1"/>
    <col min="1786" max="1786" width="15" style="1" customWidth="1"/>
    <col min="1787" max="1787" width="11" style="1" customWidth="1"/>
    <col min="1788" max="1788" width="12.7109375" style="1" customWidth="1"/>
    <col min="1789" max="1789" width="12.85546875" style="1" customWidth="1"/>
    <col min="1790" max="1790" width="13.42578125" style="1" customWidth="1"/>
    <col min="1791" max="1794" width="9.140625" style="1"/>
    <col min="1795" max="1795" width="15.28515625" style="1" customWidth="1"/>
    <col min="1796" max="1796" width="9.28515625" style="1" bestFit="1" customWidth="1"/>
    <col min="1797" max="1797" width="9.140625" style="1"/>
    <col min="1798" max="1798" width="12.7109375" style="1" customWidth="1"/>
    <col min="1799" max="2037" width="9.140625" style="1"/>
    <col min="2038" max="2038" width="15.42578125" style="1" customWidth="1"/>
    <col min="2039" max="2039" width="14.42578125" style="1" customWidth="1"/>
    <col min="2040" max="2041" width="11" style="1" customWidth="1"/>
    <col min="2042" max="2042" width="15" style="1" customWidth="1"/>
    <col min="2043" max="2043" width="11" style="1" customWidth="1"/>
    <col min="2044" max="2044" width="12.7109375" style="1" customWidth="1"/>
    <col min="2045" max="2045" width="12.85546875" style="1" customWidth="1"/>
    <col min="2046" max="2046" width="13.42578125" style="1" customWidth="1"/>
    <col min="2047" max="2050" width="9.140625" style="1"/>
    <col min="2051" max="2051" width="15.28515625" style="1" customWidth="1"/>
    <col min="2052" max="2052" width="9.28515625" style="1" bestFit="1" customWidth="1"/>
    <col min="2053" max="2053" width="9.140625" style="1"/>
    <col min="2054" max="2054" width="12.7109375" style="1" customWidth="1"/>
    <col min="2055" max="2293" width="9.140625" style="1"/>
    <col min="2294" max="2294" width="15.42578125" style="1" customWidth="1"/>
    <col min="2295" max="2295" width="14.42578125" style="1" customWidth="1"/>
    <col min="2296" max="2297" width="11" style="1" customWidth="1"/>
    <col min="2298" max="2298" width="15" style="1" customWidth="1"/>
    <col min="2299" max="2299" width="11" style="1" customWidth="1"/>
    <col min="2300" max="2300" width="12.7109375" style="1" customWidth="1"/>
    <col min="2301" max="2301" width="12.85546875" style="1" customWidth="1"/>
    <col min="2302" max="2302" width="13.42578125" style="1" customWidth="1"/>
    <col min="2303" max="2306" width="9.140625" style="1"/>
    <col min="2307" max="2307" width="15.28515625" style="1" customWidth="1"/>
    <col min="2308" max="2308" width="9.28515625" style="1" bestFit="1" customWidth="1"/>
    <col min="2309" max="2309" width="9.140625" style="1"/>
    <col min="2310" max="2310" width="12.7109375" style="1" customWidth="1"/>
    <col min="2311" max="2549" width="9.140625" style="1"/>
    <col min="2550" max="2550" width="15.42578125" style="1" customWidth="1"/>
    <col min="2551" max="2551" width="14.42578125" style="1" customWidth="1"/>
    <col min="2552" max="2553" width="11" style="1" customWidth="1"/>
    <col min="2554" max="2554" width="15" style="1" customWidth="1"/>
    <col min="2555" max="2555" width="11" style="1" customWidth="1"/>
    <col min="2556" max="2556" width="12.7109375" style="1" customWidth="1"/>
    <col min="2557" max="2557" width="12.85546875" style="1" customWidth="1"/>
    <col min="2558" max="2558" width="13.42578125" style="1" customWidth="1"/>
    <col min="2559" max="2562" width="9.140625" style="1"/>
    <col min="2563" max="2563" width="15.28515625" style="1" customWidth="1"/>
    <col min="2564" max="2564" width="9.28515625" style="1" bestFit="1" customWidth="1"/>
    <col min="2565" max="2565" width="9.140625" style="1"/>
    <col min="2566" max="2566" width="12.7109375" style="1" customWidth="1"/>
    <col min="2567" max="2805" width="9.140625" style="1"/>
    <col min="2806" max="2806" width="15.42578125" style="1" customWidth="1"/>
    <col min="2807" max="2807" width="14.42578125" style="1" customWidth="1"/>
    <col min="2808" max="2809" width="11" style="1" customWidth="1"/>
    <col min="2810" max="2810" width="15" style="1" customWidth="1"/>
    <col min="2811" max="2811" width="11" style="1" customWidth="1"/>
    <col min="2812" max="2812" width="12.7109375" style="1" customWidth="1"/>
    <col min="2813" max="2813" width="12.85546875" style="1" customWidth="1"/>
    <col min="2814" max="2814" width="13.42578125" style="1" customWidth="1"/>
    <col min="2815" max="2818" width="9.140625" style="1"/>
    <col min="2819" max="2819" width="15.28515625" style="1" customWidth="1"/>
    <col min="2820" max="2820" width="9.28515625" style="1" bestFit="1" customWidth="1"/>
    <col min="2821" max="2821" width="9.140625" style="1"/>
    <col min="2822" max="2822" width="12.7109375" style="1" customWidth="1"/>
    <col min="2823" max="3061" width="9.140625" style="1"/>
    <col min="3062" max="3062" width="15.42578125" style="1" customWidth="1"/>
    <col min="3063" max="3063" width="14.42578125" style="1" customWidth="1"/>
    <col min="3064" max="3065" width="11" style="1" customWidth="1"/>
    <col min="3066" max="3066" width="15" style="1" customWidth="1"/>
    <col min="3067" max="3067" width="11" style="1" customWidth="1"/>
    <col min="3068" max="3068" width="12.7109375" style="1" customWidth="1"/>
    <col min="3069" max="3069" width="12.85546875" style="1" customWidth="1"/>
    <col min="3070" max="3070" width="13.42578125" style="1" customWidth="1"/>
    <col min="3071" max="3074" width="9.140625" style="1"/>
    <col min="3075" max="3075" width="15.28515625" style="1" customWidth="1"/>
    <col min="3076" max="3076" width="9.28515625" style="1" bestFit="1" customWidth="1"/>
    <col min="3077" max="3077" width="9.140625" style="1"/>
    <col min="3078" max="3078" width="12.7109375" style="1" customWidth="1"/>
    <col min="3079" max="3317" width="9.140625" style="1"/>
    <col min="3318" max="3318" width="15.42578125" style="1" customWidth="1"/>
    <col min="3319" max="3319" width="14.42578125" style="1" customWidth="1"/>
    <col min="3320" max="3321" width="11" style="1" customWidth="1"/>
    <col min="3322" max="3322" width="15" style="1" customWidth="1"/>
    <col min="3323" max="3323" width="11" style="1" customWidth="1"/>
    <col min="3324" max="3324" width="12.7109375" style="1" customWidth="1"/>
    <col min="3325" max="3325" width="12.85546875" style="1" customWidth="1"/>
    <col min="3326" max="3326" width="13.42578125" style="1" customWidth="1"/>
    <col min="3327" max="3330" width="9.140625" style="1"/>
    <col min="3331" max="3331" width="15.28515625" style="1" customWidth="1"/>
    <col min="3332" max="3332" width="9.28515625" style="1" bestFit="1" customWidth="1"/>
    <col min="3333" max="3333" width="9.140625" style="1"/>
    <col min="3334" max="3334" width="12.7109375" style="1" customWidth="1"/>
    <col min="3335" max="3573" width="9.140625" style="1"/>
    <col min="3574" max="3574" width="15.42578125" style="1" customWidth="1"/>
    <col min="3575" max="3575" width="14.42578125" style="1" customWidth="1"/>
    <col min="3576" max="3577" width="11" style="1" customWidth="1"/>
    <col min="3578" max="3578" width="15" style="1" customWidth="1"/>
    <col min="3579" max="3579" width="11" style="1" customWidth="1"/>
    <col min="3580" max="3580" width="12.7109375" style="1" customWidth="1"/>
    <col min="3581" max="3581" width="12.85546875" style="1" customWidth="1"/>
    <col min="3582" max="3582" width="13.42578125" style="1" customWidth="1"/>
    <col min="3583" max="3586" width="9.140625" style="1"/>
    <col min="3587" max="3587" width="15.28515625" style="1" customWidth="1"/>
    <col min="3588" max="3588" width="9.28515625" style="1" bestFit="1" customWidth="1"/>
    <col min="3589" max="3589" width="9.140625" style="1"/>
    <col min="3590" max="3590" width="12.7109375" style="1" customWidth="1"/>
    <col min="3591" max="3829" width="9.140625" style="1"/>
    <col min="3830" max="3830" width="15.42578125" style="1" customWidth="1"/>
    <col min="3831" max="3831" width="14.42578125" style="1" customWidth="1"/>
    <col min="3832" max="3833" width="11" style="1" customWidth="1"/>
    <col min="3834" max="3834" width="15" style="1" customWidth="1"/>
    <col min="3835" max="3835" width="11" style="1" customWidth="1"/>
    <col min="3836" max="3836" width="12.7109375" style="1" customWidth="1"/>
    <col min="3837" max="3837" width="12.85546875" style="1" customWidth="1"/>
    <col min="3838" max="3838" width="13.42578125" style="1" customWidth="1"/>
    <col min="3839" max="3842" width="9.140625" style="1"/>
    <col min="3843" max="3843" width="15.28515625" style="1" customWidth="1"/>
    <col min="3844" max="3844" width="9.28515625" style="1" bestFit="1" customWidth="1"/>
    <col min="3845" max="3845" width="9.140625" style="1"/>
    <col min="3846" max="3846" width="12.7109375" style="1" customWidth="1"/>
    <col min="3847" max="4085" width="9.140625" style="1"/>
    <col min="4086" max="4086" width="15.42578125" style="1" customWidth="1"/>
    <col min="4087" max="4087" width="14.42578125" style="1" customWidth="1"/>
    <col min="4088" max="4089" width="11" style="1" customWidth="1"/>
    <col min="4090" max="4090" width="15" style="1" customWidth="1"/>
    <col min="4091" max="4091" width="11" style="1" customWidth="1"/>
    <col min="4092" max="4092" width="12.7109375" style="1" customWidth="1"/>
    <col min="4093" max="4093" width="12.85546875" style="1" customWidth="1"/>
    <col min="4094" max="4094" width="13.42578125" style="1" customWidth="1"/>
    <col min="4095" max="4098" width="9.140625" style="1"/>
    <col min="4099" max="4099" width="15.28515625" style="1" customWidth="1"/>
    <col min="4100" max="4100" width="9.28515625" style="1" bestFit="1" customWidth="1"/>
    <col min="4101" max="4101" width="9.140625" style="1"/>
    <col min="4102" max="4102" width="12.7109375" style="1" customWidth="1"/>
    <col min="4103" max="4341" width="9.140625" style="1"/>
    <col min="4342" max="4342" width="15.42578125" style="1" customWidth="1"/>
    <col min="4343" max="4343" width="14.42578125" style="1" customWidth="1"/>
    <col min="4344" max="4345" width="11" style="1" customWidth="1"/>
    <col min="4346" max="4346" width="15" style="1" customWidth="1"/>
    <col min="4347" max="4347" width="11" style="1" customWidth="1"/>
    <col min="4348" max="4348" width="12.7109375" style="1" customWidth="1"/>
    <col min="4349" max="4349" width="12.85546875" style="1" customWidth="1"/>
    <col min="4350" max="4350" width="13.42578125" style="1" customWidth="1"/>
    <col min="4351" max="4354" width="9.140625" style="1"/>
    <col min="4355" max="4355" width="15.28515625" style="1" customWidth="1"/>
    <col min="4356" max="4356" width="9.28515625" style="1" bestFit="1" customWidth="1"/>
    <col min="4357" max="4357" width="9.140625" style="1"/>
    <col min="4358" max="4358" width="12.7109375" style="1" customWidth="1"/>
    <col min="4359" max="4597" width="9.140625" style="1"/>
    <col min="4598" max="4598" width="15.42578125" style="1" customWidth="1"/>
    <col min="4599" max="4599" width="14.42578125" style="1" customWidth="1"/>
    <col min="4600" max="4601" width="11" style="1" customWidth="1"/>
    <col min="4602" max="4602" width="15" style="1" customWidth="1"/>
    <col min="4603" max="4603" width="11" style="1" customWidth="1"/>
    <col min="4604" max="4604" width="12.7109375" style="1" customWidth="1"/>
    <col min="4605" max="4605" width="12.85546875" style="1" customWidth="1"/>
    <col min="4606" max="4606" width="13.42578125" style="1" customWidth="1"/>
    <col min="4607" max="4610" width="9.140625" style="1"/>
    <col min="4611" max="4611" width="15.28515625" style="1" customWidth="1"/>
    <col min="4612" max="4612" width="9.28515625" style="1" bestFit="1" customWidth="1"/>
    <col min="4613" max="4613" width="9.140625" style="1"/>
    <col min="4614" max="4614" width="12.7109375" style="1" customWidth="1"/>
    <col min="4615" max="4853" width="9.140625" style="1"/>
    <col min="4854" max="4854" width="15.42578125" style="1" customWidth="1"/>
    <col min="4855" max="4855" width="14.42578125" style="1" customWidth="1"/>
    <col min="4856" max="4857" width="11" style="1" customWidth="1"/>
    <col min="4858" max="4858" width="15" style="1" customWidth="1"/>
    <col min="4859" max="4859" width="11" style="1" customWidth="1"/>
    <col min="4860" max="4860" width="12.7109375" style="1" customWidth="1"/>
    <col min="4861" max="4861" width="12.85546875" style="1" customWidth="1"/>
    <col min="4862" max="4862" width="13.42578125" style="1" customWidth="1"/>
    <col min="4863" max="4866" width="9.140625" style="1"/>
    <col min="4867" max="4867" width="15.28515625" style="1" customWidth="1"/>
    <col min="4868" max="4868" width="9.28515625" style="1" bestFit="1" customWidth="1"/>
    <col min="4869" max="4869" width="9.140625" style="1"/>
    <col min="4870" max="4870" width="12.7109375" style="1" customWidth="1"/>
    <col min="4871" max="5109" width="9.140625" style="1"/>
    <col min="5110" max="5110" width="15.42578125" style="1" customWidth="1"/>
    <col min="5111" max="5111" width="14.42578125" style="1" customWidth="1"/>
    <col min="5112" max="5113" width="11" style="1" customWidth="1"/>
    <col min="5114" max="5114" width="15" style="1" customWidth="1"/>
    <col min="5115" max="5115" width="11" style="1" customWidth="1"/>
    <col min="5116" max="5116" width="12.7109375" style="1" customWidth="1"/>
    <col min="5117" max="5117" width="12.85546875" style="1" customWidth="1"/>
    <col min="5118" max="5118" width="13.42578125" style="1" customWidth="1"/>
    <col min="5119" max="5122" width="9.140625" style="1"/>
    <col min="5123" max="5123" width="15.28515625" style="1" customWidth="1"/>
    <col min="5124" max="5124" width="9.28515625" style="1" bestFit="1" customWidth="1"/>
    <col min="5125" max="5125" width="9.140625" style="1"/>
    <col min="5126" max="5126" width="12.7109375" style="1" customWidth="1"/>
    <col min="5127" max="5365" width="9.140625" style="1"/>
    <col min="5366" max="5366" width="15.42578125" style="1" customWidth="1"/>
    <col min="5367" max="5367" width="14.42578125" style="1" customWidth="1"/>
    <col min="5368" max="5369" width="11" style="1" customWidth="1"/>
    <col min="5370" max="5370" width="15" style="1" customWidth="1"/>
    <col min="5371" max="5371" width="11" style="1" customWidth="1"/>
    <col min="5372" max="5372" width="12.7109375" style="1" customWidth="1"/>
    <col min="5373" max="5373" width="12.85546875" style="1" customWidth="1"/>
    <col min="5374" max="5374" width="13.42578125" style="1" customWidth="1"/>
    <col min="5375" max="5378" width="9.140625" style="1"/>
    <col min="5379" max="5379" width="15.28515625" style="1" customWidth="1"/>
    <col min="5380" max="5380" width="9.28515625" style="1" bestFit="1" customWidth="1"/>
    <col min="5381" max="5381" width="9.140625" style="1"/>
    <col min="5382" max="5382" width="12.7109375" style="1" customWidth="1"/>
    <col min="5383" max="5621" width="9.140625" style="1"/>
    <col min="5622" max="5622" width="15.42578125" style="1" customWidth="1"/>
    <col min="5623" max="5623" width="14.42578125" style="1" customWidth="1"/>
    <col min="5624" max="5625" width="11" style="1" customWidth="1"/>
    <col min="5626" max="5626" width="15" style="1" customWidth="1"/>
    <col min="5627" max="5627" width="11" style="1" customWidth="1"/>
    <col min="5628" max="5628" width="12.7109375" style="1" customWidth="1"/>
    <col min="5629" max="5629" width="12.85546875" style="1" customWidth="1"/>
    <col min="5630" max="5630" width="13.42578125" style="1" customWidth="1"/>
    <col min="5631" max="5634" width="9.140625" style="1"/>
    <col min="5635" max="5635" width="15.28515625" style="1" customWidth="1"/>
    <col min="5636" max="5636" width="9.28515625" style="1" bestFit="1" customWidth="1"/>
    <col min="5637" max="5637" width="9.140625" style="1"/>
    <col min="5638" max="5638" width="12.7109375" style="1" customWidth="1"/>
    <col min="5639" max="5877" width="9.140625" style="1"/>
    <col min="5878" max="5878" width="15.42578125" style="1" customWidth="1"/>
    <col min="5879" max="5879" width="14.42578125" style="1" customWidth="1"/>
    <col min="5880" max="5881" width="11" style="1" customWidth="1"/>
    <col min="5882" max="5882" width="15" style="1" customWidth="1"/>
    <col min="5883" max="5883" width="11" style="1" customWidth="1"/>
    <col min="5884" max="5884" width="12.7109375" style="1" customWidth="1"/>
    <col min="5885" max="5885" width="12.85546875" style="1" customWidth="1"/>
    <col min="5886" max="5886" width="13.42578125" style="1" customWidth="1"/>
    <col min="5887" max="5890" width="9.140625" style="1"/>
    <col min="5891" max="5891" width="15.28515625" style="1" customWidth="1"/>
    <col min="5892" max="5892" width="9.28515625" style="1" bestFit="1" customWidth="1"/>
    <col min="5893" max="5893" width="9.140625" style="1"/>
    <col min="5894" max="5894" width="12.7109375" style="1" customWidth="1"/>
    <col min="5895" max="6133" width="9.140625" style="1"/>
    <col min="6134" max="6134" width="15.42578125" style="1" customWidth="1"/>
    <col min="6135" max="6135" width="14.42578125" style="1" customWidth="1"/>
    <col min="6136" max="6137" width="11" style="1" customWidth="1"/>
    <col min="6138" max="6138" width="15" style="1" customWidth="1"/>
    <col min="6139" max="6139" width="11" style="1" customWidth="1"/>
    <col min="6140" max="6140" width="12.7109375" style="1" customWidth="1"/>
    <col min="6141" max="6141" width="12.85546875" style="1" customWidth="1"/>
    <col min="6142" max="6142" width="13.42578125" style="1" customWidth="1"/>
    <col min="6143" max="6146" width="9.140625" style="1"/>
    <col min="6147" max="6147" width="15.28515625" style="1" customWidth="1"/>
    <col min="6148" max="6148" width="9.28515625" style="1" bestFit="1" customWidth="1"/>
    <col min="6149" max="6149" width="9.140625" style="1"/>
    <col min="6150" max="6150" width="12.7109375" style="1" customWidth="1"/>
    <col min="6151" max="6389" width="9.140625" style="1"/>
    <col min="6390" max="6390" width="15.42578125" style="1" customWidth="1"/>
    <col min="6391" max="6391" width="14.42578125" style="1" customWidth="1"/>
    <col min="6392" max="6393" width="11" style="1" customWidth="1"/>
    <col min="6394" max="6394" width="15" style="1" customWidth="1"/>
    <col min="6395" max="6395" width="11" style="1" customWidth="1"/>
    <col min="6396" max="6396" width="12.7109375" style="1" customWidth="1"/>
    <col min="6397" max="6397" width="12.85546875" style="1" customWidth="1"/>
    <col min="6398" max="6398" width="13.42578125" style="1" customWidth="1"/>
    <col min="6399" max="6402" width="9.140625" style="1"/>
    <col min="6403" max="6403" width="15.28515625" style="1" customWidth="1"/>
    <col min="6404" max="6404" width="9.28515625" style="1" bestFit="1" customWidth="1"/>
    <col min="6405" max="6405" width="9.140625" style="1"/>
    <col min="6406" max="6406" width="12.7109375" style="1" customWidth="1"/>
    <col min="6407" max="6645" width="9.140625" style="1"/>
    <col min="6646" max="6646" width="15.42578125" style="1" customWidth="1"/>
    <col min="6647" max="6647" width="14.42578125" style="1" customWidth="1"/>
    <col min="6648" max="6649" width="11" style="1" customWidth="1"/>
    <col min="6650" max="6650" width="15" style="1" customWidth="1"/>
    <col min="6651" max="6651" width="11" style="1" customWidth="1"/>
    <col min="6652" max="6652" width="12.7109375" style="1" customWidth="1"/>
    <col min="6653" max="6653" width="12.85546875" style="1" customWidth="1"/>
    <col min="6654" max="6654" width="13.42578125" style="1" customWidth="1"/>
    <col min="6655" max="6658" width="9.140625" style="1"/>
    <col min="6659" max="6659" width="15.28515625" style="1" customWidth="1"/>
    <col min="6660" max="6660" width="9.28515625" style="1" bestFit="1" customWidth="1"/>
    <col min="6661" max="6661" width="9.140625" style="1"/>
    <col min="6662" max="6662" width="12.7109375" style="1" customWidth="1"/>
    <col min="6663" max="6901" width="9.140625" style="1"/>
    <col min="6902" max="6902" width="15.42578125" style="1" customWidth="1"/>
    <col min="6903" max="6903" width="14.42578125" style="1" customWidth="1"/>
    <col min="6904" max="6905" width="11" style="1" customWidth="1"/>
    <col min="6906" max="6906" width="15" style="1" customWidth="1"/>
    <col min="6907" max="6907" width="11" style="1" customWidth="1"/>
    <col min="6908" max="6908" width="12.7109375" style="1" customWidth="1"/>
    <col min="6909" max="6909" width="12.85546875" style="1" customWidth="1"/>
    <col min="6910" max="6910" width="13.42578125" style="1" customWidth="1"/>
    <col min="6911" max="6914" width="9.140625" style="1"/>
    <col min="6915" max="6915" width="15.28515625" style="1" customWidth="1"/>
    <col min="6916" max="6916" width="9.28515625" style="1" bestFit="1" customWidth="1"/>
    <col min="6917" max="6917" width="9.140625" style="1"/>
    <col min="6918" max="6918" width="12.7109375" style="1" customWidth="1"/>
    <col min="6919" max="7157" width="9.140625" style="1"/>
    <col min="7158" max="7158" width="15.42578125" style="1" customWidth="1"/>
    <col min="7159" max="7159" width="14.42578125" style="1" customWidth="1"/>
    <col min="7160" max="7161" width="11" style="1" customWidth="1"/>
    <col min="7162" max="7162" width="15" style="1" customWidth="1"/>
    <col min="7163" max="7163" width="11" style="1" customWidth="1"/>
    <col min="7164" max="7164" width="12.7109375" style="1" customWidth="1"/>
    <col min="7165" max="7165" width="12.85546875" style="1" customWidth="1"/>
    <col min="7166" max="7166" width="13.42578125" style="1" customWidth="1"/>
    <col min="7167" max="7170" width="9.140625" style="1"/>
    <col min="7171" max="7171" width="15.28515625" style="1" customWidth="1"/>
    <col min="7172" max="7172" width="9.28515625" style="1" bestFit="1" customWidth="1"/>
    <col min="7173" max="7173" width="9.140625" style="1"/>
    <col min="7174" max="7174" width="12.7109375" style="1" customWidth="1"/>
    <col min="7175" max="7413" width="9.140625" style="1"/>
    <col min="7414" max="7414" width="15.42578125" style="1" customWidth="1"/>
    <col min="7415" max="7415" width="14.42578125" style="1" customWidth="1"/>
    <col min="7416" max="7417" width="11" style="1" customWidth="1"/>
    <col min="7418" max="7418" width="15" style="1" customWidth="1"/>
    <col min="7419" max="7419" width="11" style="1" customWidth="1"/>
    <col min="7420" max="7420" width="12.7109375" style="1" customWidth="1"/>
    <col min="7421" max="7421" width="12.85546875" style="1" customWidth="1"/>
    <col min="7422" max="7422" width="13.42578125" style="1" customWidth="1"/>
    <col min="7423" max="7426" width="9.140625" style="1"/>
    <col min="7427" max="7427" width="15.28515625" style="1" customWidth="1"/>
    <col min="7428" max="7428" width="9.28515625" style="1" bestFit="1" customWidth="1"/>
    <col min="7429" max="7429" width="9.140625" style="1"/>
    <col min="7430" max="7430" width="12.7109375" style="1" customWidth="1"/>
    <col min="7431" max="7669" width="9.140625" style="1"/>
    <col min="7670" max="7670" width="15.42578125" style="1" customWidth="1"/>
    <col min="7671" max="7671" width="14.42578125" style="1" customWidth="1"/>
    <col min="7672" max="7673" width="11" style="1" customWidth="1"/>
    <col min="7674" max="7674" width="15" style="1" customWidth="1"/>
    <col min="7675" max="7675" width="11" style="1" customWidth="1"/>
    <col min="7676" max="7676" width="12.7109375" style="1" customWidth="1"/>
    <col min="7677" max="7677" width="12.85546875" style="1" customWidth="1"/>
    <col min="7678" max="7678" width="13.42578125" style="1" customWidth="1"/>
    <col min="7679" max="7682" width="9.140625" style="1"/>
    <col min="7683" max="7683" width="15.28515625" style="1" customWidth="1"/>
    <col min="7684" max="7684" width="9.28515625" style="1" bestFit="1" customWidth="1"/>
    <col min="7685" max="7685" width="9.140625" style="1"/>
    <col min="7686" max="7686" width="12.7109375" style="1" customWidth="1"/>
    <col min="7687" max="7925" width="9.140625" style="1"/>
    <col min="7926" max="7926" width="15.42578125" style="1" customWidth="1"/>
    <col min="7927" max="7927" width="14.42578125" style="1" customWidth="1"/>
    <col min="7928" max="7929" width="11" style="1" customWidth="1"/>
    <col min="7930" max="7930" width="15" style="1" customWidth="1"/>
    <col min="7931" max="7931" width="11" style="1" customWidth="1"/>
    <col min="7932" max="7932" width="12.7109375" style="1" customWidth="1"/>
    <col min="7933" max="7933" width="12.85546875" style="1" customWidth="1"/>
    <col min="7934" max="7934" width="13.42578125" style="1" customWidth="1"/>
    <col min="7935" max="7938" width="9.140625" style="1"/>
    <col min="7939" max="7939" width="15.28515625" style="1" customWidth="1"/>
    <col min="7940" max="7940" width="9.28515625" style="1" bestFit="1" customWidth="1"/>
    <col min="7941" max="7941" width="9.140625" style="1"/>
    <col min="7942" max="7942" width="12.7109375" style="1" customWidth="1"/>
    <col min="7943" max="8181" width="9.140625" style="1"/>
    <col min="8182" max="8182" width="15.42578125" style="1" customWidth="1"/>
    <col min="8183" max="8183" width="14.42578125" style="1" customWidth="1"/>
    <col min="8184" max="8185" width="11" style="1" customWidth="1"/>
    <col min="8186" max="8186" width="15" style="1" customWidth="1"/>
    <col min="8187" max="8187" width="11" style="1" customWidth="1"/>
    <col min="8188" max="8188" width="12.7109375" style="1" customWidth="1"/>
    <col min="8189" max="8189" width="12.85546875" style="1" customWidth="1"/>
    <col min="8190" max="8190" width="13.42578125" style="1" customWidth="1"/>
    <col min="8191" max="8194" width="9.140625" style="1"/>
    <col min="8195" max="8195" width="15.28515625" style="1" customWidth="1"/>
    <col min="8196" max="8196" width="9.28515625" style="1" bestFit="1" customWidth="1"/>
    <col min="8197" max="8197" width="9.140625" style="1"/>
    <col min="8198" max="8198" width="12.7109375" style="1" customWidth="1"/>
    <col min="8199" max="8437" width="9.140625" style="1"/>
    <col min="8438" max="8438" width="15.42578125" style="1" customWidth="1"/>
    <col min="8439" max="8439" width="14.42578125" style="1" customWidth="1"/>
    <col min="8440" max="8441" width="11" style="1" customWidth="1"/>
    <col min="8442" max="8442" width="15" style="1" customWidth="1"/>
    <col min="8443" max="8443" width="11" style="1" customWidth="1"/>
    <col min="8444" max="8444" width="12.7109375" style="1" customWidth="1"/>
    <col min="8445" max="8445" width="12.85546875" style="1" customWidth="1"/>
    <col min="8446" max="8446" width="13.42578125" style="1" customWidth="1"/>
    <col min="8447" max="8450" width="9.140625" style="1"/>
    <col min="8451" max="8451" width="15.28515625" style="1" customWidth="1"/>
    <col min="8452" max="8452" width="9.28515625" style="1" bestFit="1" customWidth="1"/>
    <col min="8453" max="8453" width="9.140625" style="1"/>
    <col min="8454" max="8454" width="12.7109375" style="1" customWidth="1"/>
    <col min="8455" max="8693" width="9.140625" style="1"/>
    <col min="8694" max="8694" width="15.42578125" style="1" customWidth="1"/>
    <col min="8695" max="8695" width="14.42578125" style="1" customWidth="1"/>
    <col min="8696" max="8697" width="11" style="1" customWidth="1"/>
    <col min="8698" max="8698" width="15" style="1" customWidth="1"/>
    <col min="8699" max="8699" width="11" style="1" customWidth="1"/>
    <col min="8700" max="8700" width="12.7109375" style="1" customWidth="1"/>
    <col min="8701" max="8701" width="12.85546875" style="1" customWidth="1"/>
    <col min="8702" max="8702" width="13.42578125" style="1" customWidth="1"/>
    <col min="8703" max="8706" width="9.140625" style="1"/>
    <col min="8707" max="8707" width="15.28515625" style="1" customWidth="1"/>
    <col min="8708" max="8708" width="9.28515625" style="1" bestFit="1" customWidth="1"/>
    <col min="8709" max="8709" width="9.140625" style="1"/>
    <col min="8710" max="8710" width="12.7109375" style="1" customWidth="1"/>
    <col min="8711" max="8949" width="9.140625" style="1"/>
    <col min="8950" max="8950" width="15.42578125" style="1" customWidth="1"/>
    <col min="8951" max="8951" width="14.42578125" style="1" customWidth="1"/>
    <col min="8952" max="8953" width="11" style="1" customWidth="1"/>
    <col min="8954" max="8954" width="15" style="1" customWidth="1"/>
    <col min="8955" max="8955" width="11" style="1" customWidth="1"/>
    <col min="8956" max="8956" width="12.7109375" style="1" customWidth="1"/>
    <col min="8957" max="8957" width="12.85546875" style="1" customWidth="1"/>
    <col min="8958" max="8958" width="13.42578125" style="1" customWidth="1"/>
    <col min="8959" max="8962" width="9.140625" style="1"/>
    <col min="8963" max="8963" width="15.28515625" style="1" customWidth="1"/>
    <col min="8964" max="8964" width="9.28515625" style="1" bestFit="1" customWidth="1"/>
    <col min="8965" max="8965" width="9.140625" style="1"/>
    <col min="8966" max="8966" width="12.7109375" style="1" customWidth="1"/>
    <col min="8967" max="9205" width="9.140625" style="1"/>
    <col min="9206" max="9206" width="15.42578125" style="1" customWidth="1"/>
    <col min="9207" max="9207" width="14.42578125" style="1" customWidth="1"/>
    <col min="9208" max="9209" width="11" style="1" customWidth="1"/>
    <col min="9210" max="9210" width="15" style="1" customWidth="1"/>
    <col min="9211" max="9211" width="11" style="1" customWidth="1"/>
    <col min="9212" max="9212" width="12.7109375" style="1" customWidth="1"/>
    <col min="9213" max="9213" width="12.85546875" style="1" customWidth="1"/>
    <col min="9214" max="9214" width="13.42578125" style="1" customWidth="1"/>
    <col min="9215" max="9218" width="9.140625" style="1"/>
    <col min="9219" max="9219" width="15.28515625" style="1" customWidth="1"/>
    <col min="9220" max="9220" width="9.28515625" style="1" bestFit="1" customWidth="1"/>
    <col min="9221" max="9221" width="9.140625" style="1"/>
    <col min="9222" max="9222" width="12.7109375" style="1" customWidth="1"/>
    <col min="9223" max="9461" width="9.140625" style="1"/>
    <col min="9462" max="9462" width="15.42578125" style="1" customWidth="1"/>
    <col min="9463" max="9463" width="14.42578125" style="1" customWidth="1"/>
    <col min="9464" max="9465" width="11" style="1" customWidth="1"/>
    <col min="9466" max="9466" width="15" style="1" customWidth="1"/>
    <col min="9467" max="9467" width="11" style="1" customWidth="1"/>
    <col min="9468" max="9468" width="12.7109375" style="1" customWidth="1"/>
    <col min="9469" max="9469" width="12.85546875" style="1" customWidth="1"/>
    <col min="9470" max="9470" width="13.42578125" style="1" customWidth="1"/>
    <col min="9471" max="9474" width="9.140625" style="1"/>
    <col min="9475" max="9475" width="15.28515625" style="1" customWidth="1"/>
    <col min="9476" max="9476" width="9.28515625" style="1" bestFit="1" customWidth="1"/>
    <col min="9477" max="9477" width="9.140625" style="1"/>
    <col min="9478" max="9478" width="12.7109375" style="1" customWidth="1"/>
    <col min="9479" max="9717" width="9.140625" style="1"/>
    <col min="9718" max="9718" width="15.42578125" style="1" customWidth="1"/>
    <col min="9719" max="9719" width="14.42578125" style="1" customWidth="1"/>
    <col min="9720" max="9721" width="11" style="1" customWidth="1"/>
    <col min="9722" max="9722" width="15" style="1" customWidth="1"/>
    <col min="9723" max="9723" width="11" style="1" customWidth="1"/>
    <col min="9724" max="9724" width="12.7109375" style="1" customWidth="1"/>
    <col min="9725" max="9725" width="12.85546875" style="1" customWidth="1"/>
    <col min="9726" max="9726" width="13.42578125" style="1" customWidth="1"/>
    <col min="9727" max="9730" width="9.140625" style="1"/>
    <col min="9731" max="9731" width="15.28515625" style="1" customWidth="1"/>
    <col min="9732" max="9732" width="9.28515625" style="1" bestFit="1" customWidth="1"/>
    <col min="9733" max="9733" width="9.140625" style="1"/>
    <col min="9734" max="9734" width="12.7109375" style="1" customWidth="1"/>
    <col min="9735" max="9973" width="9.140625" style="1"/>
    <col min="9974" max="9974" width="15.42578125" style="1" customWidth="1"/>
    <col min="9975" max="9975" width="14.42578125" style="1" customWidth="1"/>
    <col min="9976" max="9977" width="11" style="1" customWidth="1"/>
    <col min="9978" max="9978" width="15" style="1" customWidth="1"/>
    <col min="9979" max="9979" width="11" style="1" customWidth="1"/>
    <col min="9980" max="9980" width="12.7109375" style="1" customWidth="1"/>
    <col min="9981" max="9981" width="12.85546875" style="1" customWidth="1"/>
    <col min="9982" max="9982" width="13.42578125" style="1" customWidth="1"/>
    <col min="9983" max="9986" width="9.140625" style="1"/>
    <col min="9987" max="9987" width="15.28515625" style="1" customWidth="1"/>
    <col min="9988" max="9988" width="9.28515625" style="1" bestFit="1" customWidth="1"/>
    <col min="9989" max="9989" width="9.140625" style="1"/>
    <col min="9990" max="9990" width="12.7109375" style="1" customWidth="1"/>
    <col min="9991" max="10229" width="9.140625" style="1"/>
    <col min="10230" max="10230" width="15.42578125" style="1" customWidth="1"/>
    <col min="10231" max="10231" width="14.42578125" style="1" customWidth="1"/>
    <col min="10232" max="10233" width="11" style="1" customWidth="1"/>
    <col min="10234" max="10234" width="15" style="1" customWidth="1"/>
    <col min="10235" max="10235" width="11" style="1" customWidth="1"/>
    <col min="10236" max="10236" width="12.7109375" style="1" customWidth="1"/>
    <col min="10237" max="10237" width="12.85546875" style="1" customWidth="1"/>
    <col min="10238" max="10238" width="13.42578125" style="1" customWidth="1"/>
    <col min="10239" max="10242" width="9.140625" style="1"/>
    <col min="10243" max="10243" width="15.28515625" style="1" customWidth="1"/>
    <col min="10244" max="10244" width="9.28515625" style="1" bestFit="1" customWidth="1"/>
    <col min="10245" max="10245" width="9.140625" style="1"/>
    <col min="10246" max="10246" width="12.7109375" style="1" customWidth="1"/>
    <col min="10247" max="10485" width="9.140625" style="1"/>
    <col min="10486" max="10486" width="15.42578125" style="1" customWidth="1"/>
    <col min="10487" max="10487" width="14.42578125" style="1" customWidth="1"/>
    <col min="10488" max="10489" width="11" style="1" customWidth="1"/>
    <col min="10490" max="10490" width="15" style="1" customWidth="1"/>
    <col min="10491" max="10491" width="11" style="1" customWidth="1"/>
    <col min="10492" max="10492" width="12.7109375" style="1" customWidth="1"/>
    <col min="10493" max="10493" width="12.85546875" style="1" customWidth="1"/>
    <col min="10494" max="10494" width="13.42578125" style="1" customWidth="1"/>
    <col min="10495" max="10498" width="9.140625" style="1"/>
    <col min="10499" max="10499" width="15.28515625" style="1" customWidth="1"/>
    <col min="10500" max="10500" width="9.28515625" style="1" bestFit="1" customWidth="1"/>
    <col min="10501" max="10501" width="9.140625" style="1"/>
    <col min="10502" max="10502" width="12.7109375" style="1" customWidth="1"/>
    <col min="10503" max="10741" width="9.140625" style="1"/>
    <col min="10742" max="10742" width="15.42578125" style="1" customWidth="1"/>
    <col min="10743" max="10743" width="14.42578125" style="1" customWidth="1"/>
    <col min="10744" max="10745" width="11" style="1" customWidth="1"/>
    <col min="10746" max="10746" width="15" style="1" customWidth="1"/>
    <col min="10747" max="10747" width="11" style="1" customWidth="1"/>
    <col min="10748" max="10748" width="12.7109375" style="1" customWidth="1"/>
    <col min="10749" max="10749" width="12.85546875" style="1" customWidth="1"/>
    <col min="10750" max="10750" width="13.42578125" style="1" customWidth="1"/>
    <col min="10751" max="10754" width="9.140625" style="1"/>
    <col min="10755" max="10755" width="15.28515625" style="1" customWidth="1"/>
    <col min="10756" max="10756" width="9.28515625" style="1" bestFit="1" customWidth="1"/>
    <col min="10757" max="10757" width="9.140625" style="1"/>
    <col min="10758" max="10758" width="12.7109375" style="1" customWidth="1"/>
    <col min="10759" max="10997" width="9.140625" style="1"/>
    <col min="10998" max="10998" width="15.42578125" style="1" customWidth="1"/>
    <col min="10999" max="10999" width="14.42578125" style="1" customWidth="1"/>
    <col min="11000" max="11001" width="11" style="1" customWidth="1"/>
    <col min="11002" max="11002" width="15" style="1" customWidth="1"/>
    <col min="11003" max="11003" width="11" style="1" customWidth="1"/>
    <col min="11004" max="11004" width="12.7109375" style="1" customWidth="1"/>
    <col min="11005" max="11005" width="12.85546875" style="1" customWidth="1"/>
    <col min="11006" max="11006" width="13.42578125" style="1" customWidth="1"/>
    <col min="11007" max="11010" width="9.140625" style="1"/>
    <col min="11011" max="11011" width="15.28515625" style="1" customWidth="1"/>
    <col min="11012" max="11012" width="9.28515625" style="1" bestFit="1" customWidth="1"/>
    <col min="11013" max="11013" width="9.140625" style="1"/>
    <col min="11014" max="11014" width="12.7109375" style="1" customWidth="1"/>
    <col min="11015" max="11253" width="9.140625" style="1"/>
    <col min="11254" max="11254" width="15.42578125" style="1" customWidth="1"/>
    <col min="11255" max="11255" width="14.42578125" style="1" customWidth="1"/>
    <col min="11256" max="11257" width="11" style="1" customWidth="1"/>
    <col min="11258" max="11258" width="15" style="1" customWidth="1"/>
    <col min="11259" max="11259" width="11" style="1" customWidth="1"/>
    <col min="11260" max="11260" width="12.7109375" style="1" customWidth="1"/>
    <col min="11261" max="11261" width="12.85546875" style="1" customWidth="1"/>
    <col min="11262" max="11262" width="13.42578125" style="1" customWidth="1"/>
    <col min="11263" max="11266" width="9.140625" style="1"/>
    <col min="11267" max="11267" width="15.28515625" style="1" customWidth="1"/>
    <col min="11268" max="11268" width="9.28515625" style="1" bestFit="1" customWidth="1"/>
    <col min="11269" max="11269" width="9.140625" style="1"/>
    <col min="11270" max="11270" width="12.7109375" style="1" customWidth="1"/>
    <col min="11271" max="11509" width="9.140625" style="1"/>
    <col min="11510" max="11510" width="15.42578125" style="1" customWidth="1"/>
    <col min="11511" max="11511" width="14.42578125" style="1" customWidth="1"/>
    <col min="11512" max="11513" width="11" style="1" customWidth="1"/>
    <col min="11514" max="11514" width="15" style="1" customWidth="1"/>
    <col min="11515" max="11515" width="11" style="1" customWidth="1"/>
    <col min="11516" max="11516" width="12.7109375" style="1" customWidth="1"/>
    <col min="11517" max="11517" width="12.85546875" style="1" customWidth="1"/>
    <col min="11518" max="11518" width="13.42578125" style="1" customWidth="1"/>
    <col min="11519" max="11522" width="9.140625" style="1"/>
    <col min="11523" max="11523" width="15.28515625" style="1" customWidth="1"/>
    <col min="11524" max="11524" width="9.28515625" style="1" bestFit="1" customWidth="1"/>
    <col min="11525" max="11525" width="9.140625" style="1"/>
    <col min="11526" max="11526" width="12.7109375" style="1" customWidth="1"/>
    <col min="11527" max="11765" width="9.140625" style="1"/>
    <col min="11766" max="11766" width="15.42578125" style="1" customWidth="1"/>
    <col min="11767" max="11767" width="14.42578125" style="1" customWidth="1"/>
    <col min="11768" max="11769" width="11" style="1" customWidth="1"/>
    <col min="11770" max="11770" width="15" style="1" customWidth="1"/>
    <col min="11771" max="11771" width="11" style="1" customWidth="1"/>
    <col min="11772" max="11772" width="12.7109375" style="1" customWidth="1"/>
    <col min="11773" max="11773" width="12.85546875" style="1" customWidth="1"/>
    <col min="11774" max="11774" width="13.42578125" style="1" customWidth="1"/>
    <col min="11775" max="11778" width="9.140625" style="1"/>
    <col min="11779" max="11779" width="15.28515625" style="1" customWidth="1"/>
    <col min="11780" max="11780" width="9.28515625" style="1" bestFit="1" customWidth="1"/>
    <col min="11781" max="11781" width="9.140625" style="1"/>
    <col min="11782" max="11782" width="12.7109375" style="1" customWidth="1"/>
    <col min="11783" max="12021" width="9.140625" style="1"/>
    <col min="12022" max="12022" width="15.42578125" style="1" customWidth="1"/>
    <col min="12023" max="12023" width="14.42578125" style="1" customWidth="1"/>
    <col min="12024" max="12025" width="11" style="1" customWidth="1"/>
    <col min="12026" max="12026" width="15" style="1" customWidth="1"/>
    <col min="12027" max="12027" width="11" style="1" customWidth="1"/>
    <col min="12028" max="12028" width="12.7109375" style="1" customWidth="1"/>
    <col min="12029" max="12029" width="12.85546875" style="1" customWidth="1"/>
    <col min="12030" max="12030" width="13.42578125" style="1" customWidth="1"/>
    <col min="12031" max="12034" width="9.140625" style="1"/>
    <col min="12035" max="12035" width="15.28515625" style="1" customWidth="1"/>
    <col min="12036" max="12036" width="9.28515625" style="1" bestFit="1" customWidth="1"/>
    <col min="12037" max="12037" width="9.140625" style="1"/>
    <col min="12038" max="12038" width="12.7109375" style="1" customWidth="1"/>
    <col min="12039" max="12277" width="9.140625" style="1"/>
    <col min="12278" max="12278" width="15.42578125" style="1" customWidth="1"/>
    <col min="12279" max="12279" width="14.42578125" style="1" customWidth="1"/>
    <col min="12280" max="12281" width="11" style="1" customWidth="1"/>
    <col min="12282" max="12282" width="15" style="1" customWidth="1"/>
    <col min="12283" max="12283" width="11" style="1" customWidth="1"/>
    <col min="12284" max="12284" width="12.7109375" style="1" customWidth="1"/>
    <col min="12285" max="12285" width="12.85546875" style="1" customWidth="1"/>
    <col min="12286" max="12286" width="13.42578125" style="1" customWidth="1"/>
    <col min="12287" max="12290" width="9.140625" style="1"/>
    <col min="12291" max="12291" width="15.28515625" style="1" customWidth="1"/>
    <col min="12292" max="12292" width="9.28515625" style="1" bestFit="1" customWidth="1"/>
    <col min="12293" max="12293" width="9.140625" style="1"/>
    <col min="12294" max="12294" width="12.7109375" style="1" customWidth="1"/>
    <col min="12295" max="12533" width="9.140625" style="1"/>
    <col min="12534" max="12534" width="15.42578125" style="1" customWidth="1"/>
    <col min="12535" max="12535" width="14.42578125" style="1" customWidth="1"/>
    <col min="12536" max="12537" width="11" style="1" customWidth="1"/>
    <col min="12538" max="12538" width="15" style="1" customWidth="1"/>
    <col min="12539" max="12539" width="11" style="1" customWidth="1"/>
    <col min="12540" max="12540" width="12.7109375" style="1" customWidth="1"/>
    <col min="12541" max="12541" width="12.85546875" style="1" customWidth="1"/>
    <col min="12542" max="12542" width="13.42578125" style="1" customWidth="1"/>
    <col min="12543" max="12546" width="9.140625" style="1"/>
    <col min="12547" max="12547" width="15.28515625" style="1" customWidth="1"/>
    <col min="12548" max="12548" width="9.28515625" style="1" bestFit="1" customWidth="1"/>
    <col min="12549" max="12549" width="9.140625" style="1"/>
    <col min="12550" max="12550" width="12.7109375" style="1" customWidth="1"/>
    <col min="12551" max="12789" width="9.140625" style="1"/>
    <col min="12790" max="12790" width="15.42578125" style="1" customWidth="1"/>
    <col min="12791" max="12791" width="14.42578125" style="1" customWidth="1"/>
    <col min="12792" max="12793" width="11" style="1" customWidth="1"/>
    <col min="12794" max="12794" width="15" style="1" customWidth="1"/>
    <col min="12795" max="12795" width="11" style="1" customWidth="1"/>
    <col min="12796" max="12796" width="12.7109375" style="1" customWidth="1"/>
    <col min="12797" max="12797" width="12.85546875" style="1" customWidth="1"/>
    <col min="12798" max="12798" width="13.42578125" style="1" customWidth="1"/>
    <col min="12799" max="12802" width="9.140625" style="1"/>
    <col min="12803" max="12803" width="15.28515625" style="1" customWidth="1"/>
    <col min="12804" max="12804" width="9.28515625" style="1" bestFit="1" customWidth="1"/>
    <col min="12805" max="12805" width="9.140625" style="1"/>
    <col min="12806" max="12806" width="12.7109375" style="1" customWidth="1"/>
    <col min="12807" max="13045" width="9.140625" style="1"/>
    <col min="13046" max="13046" width="15.42578125" style="1" customWidth="1"/>
    <col min="13047" max="13047" width="14.42578125" style="1" customWidth="1"/>
    <col min="13048" max="13049" width="11" style="1" customWidth="1"/>
    <col min="13050" max="13050" width="15" style="1" customWidth="1"/>
    <col min="13051" max="13051" width="11" style="1" customWidth="1"/>
    <col min="13052" max="13052" width="12.7109375" style="1" customWidth="1"/>
    <col min="13053" max="13053" width="12.85546875" style="1" customWidth="1"/>
    <col min="13054" max="13054" width="13.42578125" style="1" customWidth="1"/>
    <col min="13055" max="13058" width="9.140625" style="1"/>
    <col min="13059" max="13059" width="15.28515625" style="1" customWidth="1"/>
    <col min="13060" max="13060" width="9.28515625" style="1" bestFit="1" customWidth="1"/>
    <col min="13061" max="13061" width="9.140625" style="1"/>
    <col min="13062" max="13062" width="12.7109375" style="1" customWidth="1"/>
    <col min="13063" max="13301" width="9.140625" style="1"/>
    <col min="13302" max="13302" width="15.42578125" style="1" customWidth="1"/>
    <col min="13303" max="13303" width="14.42578125" style="1" customWidth="1"/>
    <col min="13304" max="13305" width="11" style="1" customWidth="1"/>
    <col min="13306" max="13306" width="15" style="1" customWidth="1"/>
    <col min="13307" max="13307" width="11" style="1" customWidth="1"/>
    <col min="13308" max="13308" width="12.7109375" style="1" customWidth="1"/>
    <col min="13309" max="13309" width="12.85546875" style="1" customWidth="1"/>
    <col min="13310" max="13310" width="13.42578125" style="1" customWidth="1"/>
    <col min="13311" max="13314" width="9.140625" style="1"/>
    <col min="13315" max="13315" width="15.28515625" style="1" customWidth="1"/>
    <col min="13316" max="13316" width="9.28515625" style="1" bestFit="1" customWidth="1"/>
    <col min="13317" max="13317" width="9.140625" style="1"/>
    <col min="13318" max="13318" width="12.7109375" style="1" customWidth="1"/>
    <col min="13319" max="13557" width="9.140625" style="1"/>
    <col min="13558" max="13558" width="15.42578125" style="1" customWidth="1"/>
    <col min="13559" max="13559" width="14.42578125" style="1" customWidth="1"/>
    <col min="13560" max="13561" width="11" style="1" customWidth="1"/>
    <col min="13562" max="13562" width="15" style="1" customWidth="1"/>
    <col min="13563" max="13563" width="11" style="1" customWidth="1"/>
    <col min="13564" max="13564" width="12.7109375" style="1" customWidth="1"/>
    <col min="13565" max="13565" width="12.85546875" style="1" customWidth="1"/>
    <col min="13566" max="13566" width="13.42578125" style="1" customWidth="1"/>
    <col min="13567" max="13570" width="9.140625" style="1"/>
    <col min="13571" max="13571" width="15.28515625" style="1" customWidth="1"/>
    <col min="13572" max="13572" width="9.28515625" style="1" bestFit="1" customWidth="1"/>
    <col min="13573" max="13573" width="9.140625" style="1"/>
    <col min="13574" max="13574" width="12.7109375" style="1" customWidth="1"/>
    <col min="13575" max="13813" width="9.140625" style="1"/>
    <col min="13814" max="13814" width="15.42578125" style="1" customWidth="1"/>
    <col min="13815" max="13815" width="14.42578125" style="1" customWidth="1"/>
    <col min="13816" max="13817" width="11" style="1" customWidth="1"/>
    <col min="13818" max="13818" width="15" style="1" customWidth="1"/>
    <col min="13819" max="13819" width="11" style="1" customWidth="1"/>
    <col min="13820" max="13820" width="12.7109375" style="1" customWidth="1"/>
    <col min="13821" max="13821" width="12.85546875" style="1" customWidth="1"/>
    <col min="13822" max="13822" width="13.42578125" style="1" customWidth="1"/>
    <col min="13823" max="13826" width="9.140625" style="1"/>
    <col min="13827" max="13827" width="15.28515625" style="1" customWidth="1"/>
    <col min="13828" max="13828" width="9.28515625" style="1" bestFit="1" customWidth="1"/>
    <col min="13829" max="13829" width="9.140625" style="1"/>
    <col min="13830" max="13830" width="12.7109375" style="1" customWidth="1"/>
    <col min="13831" max="14069" width="9.140625" style="1"/>
    <col min="14070" max="14070" width="15.42578125" style="1" customWidth="1"/>
    <col min="14071" max="14071" width="14.42578125" style="1" customWidth="1"/>
    <col min="14072" max="14073" width="11" style="1" customWidth="1"/>
    <col min="14074" max="14074" width="15" style="1" customWidth="1"/>
    <col min="14075" max="14075" width="11" style="1" customWidth="1"/>
    <col min="14076" max="14076" width="12.7109375" style="1" customWidth="1"/>
    <col min="14077" max="14077" width="12.85546875" style="1" customWidth="1"/>
    <col min="14078" max="14078" width="13.42578125" style="1" customWidth="1"/>
    <col min="14079" max="14082" width="9.140625" style="1"/>
    <col min="14083" max="14083" width="15.28515625" style="1" customWidth="1"/>
    <col min="14084" max="14084" width="9.28515625" style="1" bestFit="1" customWidth="1"/>
    <col min="14085" max="14085" width="9.140625" style="1"/>
    <col min="14086" max="14086" width="12.7109375" style="1" customWidth="1"/>
    <col min="14087" max="14325" width="9.140625" style="1"/>
    <col min="14326" max="14326" width="15.42578125" style="1" customWidth="1"/>
    <col min="14327" max="14327" width="14.42578125" style="1" customWidth="1"/>
    <col min="14328" max="14329" width="11" style="1" customWidth="1"/>
    <col min="14330" max="14330" width="15" style="1" customWidth="1"/>
    <col min="14331" max="14331" width="11" style="1" customWidth="1"/>
    <col min="14332" max="14332" width="12.7109375" style="1" customWidth="1"/>
    <col min="14333" max="14333" width="12.85546875" style="1" customWidth="1"/>
    <col min="14334" max="14334" width="13.42578125" style="1" customWidth="1"/>
    <col min="14335" max="14338" width="9.140625" style="1"/>
    <col min="14339" max="14339" width="15.28515625" style="1" customWidth="1"/>
    <col min="14340" max="14340" width="9.28515625" style="1" bestFit="1" customWidth="1"/>
    <col min="14341" max="14341" width="9.140625" style="1"/>
    <col min="14342" max="14342" width="12.7109375" style="1" customWidth="1"/>
    <col min="14343" max="14581" width="9.140625" style="1"/>
    <col min="14582" max="14582" width="15.42578125" style="1" customWidth="1"/>
    <col min="14583" max="14583" width="14.42578125" style="1" customWidth="1"/>
    <col min="14584" max="14585" width="11" style="1" customWidth="1"/>
    <col min="14586" max="14586" width="15" style="1" customWidth="1"/>
    <col min="14587" max="14587" width="11" style="1" customWidth="1"/>
    <col min="14588" max="14588" width="12.7109375" style="1" customWidth="1"/>
    <col min="14589" max="14589" width="12.85546875" style="1" customWidth="1"/>
    <col min="14590" max="14590" width="13.42578125" style="1" customWidth="1"/>
    <col min="14591" max="14594" width="9.140625" style="1"/>
    <col min="14595" max="14595" width="15.28515625" style="1" customWidth="1"/>
    <col min="14596" max="14596" width="9.28515625" style="1" bestFit="1" customWidth="1"/>
    <col min="14597" max="14597" width="9.140625" style="1"/>
    <col min="14598" max="14598" width="12.7109375" style="1" customWidth="1"/>
    <col min="14599" max="14837" width="9.140625" style="1"/>
    <col min="14838" max="14838" width="15.42578125" style="1" customWidth="1"/>
    <col min="14839" max="14839" width="14.42578125" style="1" customWidth="1"/>
    <col min="14840" max="14841" width="11" style="1" customWidth="1"/>
    <col min="14842" max="14842" width="15" style="1" customWidth="1"/>
    <col min="14843" max="14843" width="11" style="1" customWidth="1"/>
    <col min="14844" max="14844" width="12.7109375" style="1" customWidth="1"/>
    <col min="14845" max="14845" width="12.85546875" style="1" customWidth="1"/>
    <col min="14846" max="14846" width="13.42578125" style="1" customWidth="1"/>
    <col min="14847" max="14850" width="9.140625" style="1"/>
    <col min="14851" max="14851" width="15.28515625" style="1" customWidth="1"/>
    <col min="14852" max="14852" width="9.28515625" style="1" bestFit="1" customWidth="1"/>
    <col min="14853" max="14853" width="9.140625" style="1"/>
    <col min="14854" max="14854" width="12.7109375" style="1" customWidth="1"/>
    <col min="14855" max="15093" width="9.140625" style="1"/>
    <col min="15094" max="15094" width="15.42578125" style="1" customWidth="1"/>
    <col min="15095" max="15095" width="14.42578125" style="1" customWidth="1"/>
    <col min="15096" max="15097" width="11" style="1" customWidth="1"/>
    <col min="15098" max="15098" width="15" style="1" customWidth="1"/>
    <col min="15099" max="15099" width="11" style="1" customWidth="1"/>
    <col min="15100" max="15100" width="12.7109375" style="1" customWidth="1"/>
    <col min="15101" max="15101" width="12.85546875" style="1" customWidth="1"/>
    <col min="15102" max="15102" width="13.42578125" style="1" customWidth="1"/>
    <col min="15103" max="15106" width="9.140625" style="1"/>
    <col min="15107" max="15107" width="15.28515625" style="1" customWidth="1"/>
    <col min="15108" max="15108" width="9.28515625" style="1" bestFit="1" customWidth="1"/>
    <col min="15109" max="15109" width="9.140625" style="1"/>
    <col min="15110" max="15110" width="12.7109375" style="1" customWidth="1"/>
    <col min="15111" max="15349" width="9.140625" style="1"/>
    <col min="15350" max="15350" width="15.42578125" style="1" customWidth="1"/>
    <col min="15351" max="15351" width="14.42578125" style="1" customWidth="1"/>
    <col min="15352" max="15353" width="11" style="1" customWidth="1"/>
    <col min="15354" max="15354" width="15" style="1" customWidth="1"/>
    <col min="15355" max="15355" width="11" style="1" customWidth="1"/>
    <col min="15356" max="15356" width="12.7109375" style="1" customWidth="1"/>
    <col min="15357" max="15357" width="12.85546875" style="1" customWidth="1"/>
    <col min="15358" max="15358" width="13.42578125" style="1" customWidth="1"/>
    <col min="15359" max="15362" width="9.140625" style="1"/>
    <col min="15363" max="15363" width="15.28515625" style="1" customWidth="1"/>
    <col min="15364" max="15364" width="9.28515625" style="1" bestFit="1" customWidth="1"/>
    <col min="15365" max="15365" width="9.140625" style="1"/>
    <col min="15366" max="15366" width="12.7109375" style="1" customWidth="1"/>
    <col min="15367" max="15605" width="9.140625" style="1"/>
    <col min="15606" max="15606" width="15.42578125" style="1" customWidth="1"/>
    <col min="15607" max="15607" width="14.42578125" style="1" customWidth="1"/>
    <col min="15608" max="15609" width="11" style="1" customWidth="1"/>
    <col min="15610" max="15610" width="15" style="1" customWidth="1"/>
    <col min="15611" max="15611" width="11" style="1" customWidth="1"/>
    <col min="15612" max="15612" width="12.7109375" style="1" customWidth="1"/>
    <col min="15613" max="15613" width="12.85546875" style="1" customWidth="1"/>
    <col min="15614" max="15614" width="13.42578125" style="1" customWidth="1"/>
    <col min="15615" max="15618" width="9.140625" style="1"/>
    <col min="15619" max="15619" width="15.28515625" style="1" customWidth="1"/>
    <col min="15620" max="15620" width="9.28515625" style="1" bestFit="1" customWidth="1"/>
    <col min="15621" max="15621" width="9.140625" style="1"/>
    <col min="15622" max="15622" width="12.7109375" style="1" customWidth="1"/>
    <col min="15623" max="15861" width="9.140625" style="1"/>
    <col min="15862" max="15862" width="15.42578125" style="1" customWidth="1"/>
    <col min="15863" max="15863" width="14.42578125" style="1" customWidth="1"/>
    <col min="15864" max="15865" width="11" style="1" customWidth="1"/>
    <col min="15866" max="15866" width="15" style="1" customWidth="1"/>
    <col min="15867" max="15867" width="11" style="1" customWidth="1"/>
    <col min="15868" max="15868" width="12.7109375" style="1" customWidth="1"/>
    <col min="15869" max="15869" width="12.85546875" style="1" customWidth="1"/>
    <col min="15870" max="15870" width="13.42578125" style="1" customWidth="1"/>
    <col min="15871" max="15874" width="9.140625" style="1"/>
    <col min="15875" max="15875" width="15.28515625" style="1" customWidth="1"/>
    <col min="15876" max="15876" width="9.28515625" style="1" bestFit="1" customWidth="1"/>
    <col min="15877" max="15877" width="9.140625" style="1"/>
    <col min="15878" max="15878" width="12.7109375" style="1" customWidth="1"/>
    <col min="15879" max="16117" width="9.140625" style="1"/>
    <col min="16118" max="16118" width="15.42578125" style="1" customWidth="1"/>
    <col min="16119" max="16119" width="14.42578125" style="1" customWidth="1"/>
    <col min="16120" max="16121" width="11" style="1" customWidth="1"/>
    <col min="16122" max="16122" width="15" style="1" customWidth="1"/>
    <col min="16123" max="16123" width="11" style="1" customWidth="1"/>
    <col min="16124" max="16124" width="12.7109375" style="1" customWidth="1"/>
    <col min="16125" max="16125" width="12.85546875" style="1" customWidth="1"/>
    <col min="16126" max="16126" width="13.42578125" style="1" customWidth="1"/>
    <col min="16127" max="16130" width="9.140625" style="1"/>
    <col min="16131" max="16131" width="15.28515625" style="1" customWidth="1"/>
    <col min="16132" max="16132" width="9.28515625" style="1" bestFit="1" customWidth="1"/>
    <col min="16133" max="16133" width="9.140625" style="1"/>
    <col min="16134" max="16134" width="12.7109375" style="1" customWidth="1"/>
    <col min="16135" max="16384" width="9.140625" style="1"/>
  </cols>
  <sheetData>
    <row r="1" spans="1:16" ht="15.75">
      <c r="D1" s="2" t="s">
        <v>8</v>
      </c>
      <c r="E1" s="3"/>
      <c r="F1" s="3"/>
      <c r="G1" s="3"/>
      <c r="H1" s="3"/>
      <c r="I1" s="3"/>
      <c r="J1" s="3"/>
    </row>
    <row r="2" spans="1:16">
      <c r="B2" s="4" t="s">
        <v>9</v>
      </c>
      <c r="C2" s="5">
        <f>COUNT(B13:B73)</f>
        <v>16</v>
      </c>
      <c r="D2" s="6" t="s">
        <v>0</v>
      </c>
      <c r="E2" s="6" t="s">
        <v>1</v>
      </c>
      <c r="F2" s="6" t="s">
        <v>2</v>
      </c>
      <c r="G2" s="6" t="s">
        <v>3</v>
      </c>
      <c r="H2" s="6" t="s">
        <v>4</v>
      </c>
      <c r="I2" s="6" t="s">
        <v>5</v>
      </c>
      <c r="J2" s="6" t="s">
        <v>10</v>
      </c>
      <c r="K2" s="6" t="s">
        <v>6</v>
      </c>
      <c r="L2" s="7" t="s">
        <v>7</v>
      </c>
    </row>
    <row r="3" spans="1:16">
      <c r="B3" s="4" t="s">
        <v>11</v>
      </c>
      <c r="C3" s="5">
        <f>COUNT(B13:H13)</f>
        <v>2</v>
      </c>
      <c r="D3" s="8" t="s">
        <v>12</v>
      </c>
      <c r="E3" s="9">
        <f>C3-1</f>
        <v>1</v>
      </c>
      <c r="F3" s="9">
        <f>(SUMSQ(B74:H74)/C2)-C6</f>
        <v>3.1243363237299775</v>
      </c>
      <c r="G3" s="9">
        <f>F3/E3</f>
        <v>3.1243363237299775</v>
      </c>
      <c r="H3" s="9">
        <f>G3/G5</f>
        <v>8.8133803399641053</v>
      </c>
      <c r="I3" s="10">
        <f>FINV(0.05,E3,E$5)</f>
        <v>4.5430771231332319</v>
      </c>
      <c r="J3" s="11" t="str">
        <f>IF(H3&gt;K3,"**",IF(H3&gt;I3,"*","NS"))</f>
        <v>**</v>
      </c>
      <c r="K3" s="10">
        <f>FINV(0.01,E3,E$5)</f>
        <v>8.6831168138650661</v>
      </c>
      <c r="L3" s="1">
        <f>FDIST(H3,E3,E$5)</f>
        <v>9.5622049519014998E-3</v>
      </c>
    </row>
    <row r="4" spans="1:16">
      <c r="B4" s="4" t="s">
        <v>13</v>
      </c>
      <c r="C4" s="12">
        <f>I74</f>
        <v>88.879511023115597</v>
      </c>
      <c r="D4" s="8" t="s">
        <v>14</v>
      </c>
      <c r="E4" s="9">
        <f>C2-1</f>
        <v>15</v>
      </c>
      <c r="F4" s="9">
        <f>(SUMSQ(I13:I73)/C3)-C6</f>
        <v>30.107190283886183</v>
      </c>
      <c r="G4" s="9">
        <f>F4/E4</f>
        <v>2.0071460189257455</v>
      </c>
      <c r="H4" s="9">
        <f>G4/G5</f>
        <v>5.6619196621951868</v>
      </c>
      <c r="I4" s="10">
        <f>FINV(0.05,E4,E$5)</f>
        <v>2.4034470720141474</v>
      </c>
      <c r="J4" s="11" t="str">
        <f>IF(H4&gt;K4,"**",IF(H4&gt;I4,"*","NS"))</f>
        <v>**</v>
      </c>
      <c r="K4" s="10">
        <f>FINV(0.01,E4,E$5)</f>
        <v>3.522193676841229</v>
      </c>
      <c r="L4" s="13">
        <f>FDIST(H4,E4,E$5)</f>
        <v>8.823533399516674E-4</v>
      </c>
    </row>
    <row r="5" spans="1:16">
      <c r="B5" s="4" t="s">
        <v>15</v>
      </c>
      <c r="C5" s="12">
        <f>I74/(C2*C3)</f>
        <v>2.7774847194723624</v>
      </c>
      <c r="D5" s="8" t="s">
        <v>16</v>
      </c>
      <c r="E5" s="9">
        <f>E4*E3</f>
        <v>15</v>
      </c>
      <c r="F5" s="9">
        <f>F6-F4-F3</f>
        <v>5.3174880747448299</v>
      </c>
      <c r="G5" s="10">
        <f>F5/E5</f>
        <v>0.35449920498298865</v>
      </c>
      <c r="H5" s="9"/>
      <c r="I5" s="9"/>
      <c r="J5" s="11"/>
    </row>
    <row r="6" spans="1:16">
      <c r="B6" s="4" t="s">
        <v>17</v>
      </c>
      <c r="C6" s="12">
        <f>POWER(I74,2)/(C2*C3)</f>
        <v>246.86148374087898</v>
      </c>
      <c r="D6" s="6" t="s">
        <v>18</v>
      </c>
      <c r="E6" s="14">
        <f>C2*C3-1</f>
        <v>31</v>
      </c>
      <c r="F6" s="14">
        <f>SUMSQ(B13:H73)-C6</f>
        <v>38.54901468236099</v>
      </c>
      <c r="G6" s="14"/>
      <c r="H6" s="14"/>
      <c r="I6" s="14"/>
      <c r="J6" s="11"/>
    </row>
    <row r="7" spans="1:16" s="15" customFormat="1">
      <c r="C7" s="16"/>
      <c r="D7" s="17" t="s">
        <v>19</v>
      </c>
      <c r="E7" s="18"/>
      <c r="F7" s="18">
        <f>SQRT(G5)</f>
        <v>0.59539835823000775</v>
      </c>
      <c r="G7" s="19"/>
      <c r="H7" s="19"/>
      <c r="I7" s="19"/>
    </row>
    <row r="8" spans="1:16">
      <c r="D8" s="52" t="s">
        <v>20</v>
      </c>
      <c r="E8" s="52"/>
      <c r="F8" s="20">
        <f>SQRT((G5)/C3)</f>
        <v>0.42101021661177573</v>
      </c>
      <c r="I8" s="21"/>
    </row>
    <row r="9" spans="1:16">
      <c r="D9" s="52" t="s">
        <v>21</v>
      </c>
      <c r="E9" s="52"/>
      <c r="F9" s="20">
        <f>TINV(0.05,E5)*F8*SQRT(2)</f>
        <v>1.2690615541915744</v>
      </c>
      <c r="G9" s="1" t="s">
        <v>22</v>
      </c>
      <c r="H9" s="20">
        <f>TINV(0.01,E5)*F8*SQRT(2)</f>
        <v>1.7544680126151029</v>
      </c>
    </row>
    <row r="10" spans="1:16">
      <c r="D10" s="52" t="s">
        <v>23</v>
      </c>
      <c r="E10" s="52"/>
      <c r="F10" s="20">
        <f>SQRT(G5)/C5*100</f>
        <v>21.436602479062973</v>
      </c>
    </row>
    <row r="11" spans="1:16">
      <c r="D11" s="11"/>
      <c r="E11" s="22"/>
      <c r="O11" s="23" t="s">
        <v>15</v>
      </c>
      <c r="P11" s="24">
        <f>C5</f>
        <v>2.7774847194723624</v>
      </c>
    </row>
    <row r="12" spans="1:16">
      <c r="A12" s="25" t="s">
        <v>14</v>
      </c>
      <c r="B12" s="25" t="s">
        <v>24</v>
      </c>
      <c r="C12" s="25" t="s">
        <v>25</v>
      </c>
      <c r="D12" s="25" t="s">
        <v>26</v>
      </c>
      <c r="E12" s="25">
        <v>4</v>
      </c>
      <c r="F12" s="25">
        <v>5</v>
      </c>
      <c r="G12" s="25">
        <v>6</v>
      </c>
      <c r="H12" s="25">
        <v>8</v>
      </c>
      <c r="I12" s="25" t="s">
        <v>27</v>
      </c>
      <c r="J12" s="25" t="s">
        <v>15</v>
      </c>
      <c r="K12" s="25" t="s">
        <v>28</v>
      </c>
      <c r="O12" s="26" t="s">
        <v>19</v>
      </c>
      <c r="P12" s="27">
        <f>SQRT(G5)</f>
        <v>0.59539835823000775</v>
      </c>
    </row>
    <row r="13" spans="1:16" ht="15">
      <c r="A13" s="28">
        <v>1</v>
      </c>
      <c r="B13" s="39">
        <v>2.8529244747302669</v>
      </c>
      <c r="C13" s="39">
        <v>1.3112766326000347</v>
      </c>
      <c r="D13" s="37"/>
      <c r="E13" s="29"/>
      <c r="F13" s="29"/>
      <c r="G13" s="29"/>
      <c r="H13" s="29"/>
      <c r="I13" s="30">
        <f t="shared" ref="I13:I44" si="0">SUM(B13:H13)</f>
        <v>4.1642011073303014</v>
      </c>
      <c r="J13" s="31">
        <f t="shared" ref="J13:J73" si="1">AVERAGE(B13:H13)</f>
        <v>2.0821005536651507</v>
      </c>
      <c r="K13" s="31">
        <f t="shared" ref="K13:K73" si="2">STDEV(B13:D13)/SQRT(C$3)</f>
        <v>0.77082392106511666</v>
      </c>
      <c r="O13" s="26" t="s">
        <v>29</v>
      </c>
      <c r="P13" s="27">
        <f>F7/C5*100</f>
        <v>21.436602479062973</v>
      </c>
    </row>
    <row r="14" spans="1:16" ht="15">
      <c r="A14" s="28">
        <v>2</v>
      </c>
      <c r="B14" s="39">
        <v>4.8766788766788762</v>
      </c>
      <c r="C14" s="39">
        <v>3.4866984038084601</v>
      </c>
      <c r="D14" s="37"/>
      <c r="E14" s="29"/>
      <c r="F14" s="29"/>
      <c r="G14" s="29"/>
      <c r="H14" s="29"/>
      <c r="I14" s="30">
        <f t="shared" si="0"/>
        <v>8.3633772804873363</v>
      </c>
      <c r="J14" s="31">
        <f t="shared" si="1"/>
        <v>4.1816886402436682</v>
      </c>
      <c r="K14" s="31">
        <f t="shared" si="2"/>
        <v>0.69499023643520763</v>
      </c>
      <c r="O14" s="26" t="s">
        <v>30</v>
      </c>
      <c r="P14" s="27">
        <f>F7/SQRT(C3)</f>
        <v>0.42101021661177568</v>
      </c>
    </row>
    <row r="15" spans="1:16" ht="15">
      <c r="A15" s="28">
        <v>3</v>
      </c>
      <c r="B15" s="39">
        <v>4.3322554567502003</v>
      </c>
      <c r="C15" s="39">
        <v>3.6191047162270182</v>
      </c>
      <c r="D15" s="37"/>
      <c r="E15" s="29"/>
      <c r="F15" s="29"/>
      <c r="G15" s="29"/>
      <c r="H15" s="29"/>
      <c r="I15" s="30">
        <f t="shared" si="0"/>
        <v>7.9513601729772185</v>
      </c>
      <c r="J15" s="31">
        <f t="shared" si="1"/>
        <v>3.9756800864886093</v>
      </c>
      <c r="K15" s="31">
        <f t="shared" si="2"/>
        <v>0.35657537026159125</v>
      </c>
      <c r="O15" s="26" t="s">
        <v>31</v>
      </c>
      <c r="P15" s="27">
        <f>F8*SQRT(2)</f>
        <v>0.59539835823000775</v>
      </c>
    </row>
    <row r="16" spans="1:16" ht="15">
      <c r="A16" s="28">
        <v>4</v>
      </c>
      <c r="B16" s="39">
        <v>4.6151136163466617</v>
      </c>
      <c r="C16" s="39">
        <v>4.2477544910179645</v>
      </c>
      <c r="D16" s="37"/>
      <c r="E16" s="29"/>
      <c r="F16" s="29"/>
      <c r="G16" s="29"/>
      <c r="H16" s="29"/>
      <c r="I16" s="30">
        <f t="shared" si="0"/>
        <v>8.8628681073646263</v>
      </c>
      <c r="J16" s="31">
        <f t="shared" si="1"/>
        <v>4.4314340536823131</v>
      </c>
      <c r="K16" s="31">
        <f t="shared" si="2"/>
        <v>0.18367956266434088</v>
      </c>
      <c r="O16" s="26" t="s">
        <v>32</v>
      </c>
      <c r="P16" s="27">
        <f>TINV(0.05,E5)*F8*SQRT(2)</f>
        <v>1.2690615541915744</v>
      </c>
    </row>
    <row r="17" spans="1:16" ht="15">
      <c r="A17" s="28">
        <v>5</v>
      </c>
      <c r="B17" s="39">
        <v>2.9682019656966698</v>
      </c>
      <c r="C17" s="39">
        <v>2.4670580560991517</v>
      </c>
      <c r="D17" s="37"/>
      <c r="E17" s="29"/>
      <c r="F17" s="29"/>
      <c r="G17" s="29"/>
      <c r="H17" s="29"/>
      <c r="I17" s="30">
        <f t="shared" si="0"/>
        <v>5.4352600217958216</v>
      </c>
      <c r="J17" s="31">
        <f t="shared" si="1"/>
        <v>2.7176300108979108</v>
      </c>
      <c r="K17" s="31">
        <f t="shared" si="2"/>
        <v>0.25057195479875832</v>
      </c>
      <c r="O17" s="26" t="s">
        <v>33</v>
      </c>
      <c r="P17" s="27">
        <f>TINV(0.01,E5)*F8*SQRT(2)</f>
        <v>1.7544680126151029</v>
      </c>
    </row>
    <row r="18" spans="1:16" ht="15">
      <c r="A18" s="28">
        <v>6</v>
      </c>
      <c r="B18" s="39">
        <v>2.5792507204610953</v>
      </c>
      <c r="C18" s="39">
        <v>3.0961923847695392</v>
      </c>
      <c r="D18" s="37"/>
      <c r="E18" s="29"/>
      <c r="F18" s="29"/>
      <c r="G18" s="29"/>
      <c r="H18" s="29"/>
      <c r="I18" s="30">
        <f t="shared" si="0"/>
        <v>5.6754431052306344</v>
      </c>
      <c r="J18" s="31">
        <f t="shared" si="1"/>
        <v>2.8377215526153172</v>
      </c>
      <c r="K18" s="31">
        <f t="shared" si="2"/>
        <v>0.25847083215422489</v>
      </c>
      <c r="O18" s="26" t="s">
        <v>34</v>
      </c>
      <c r="P18" s="27">
        <f>(G4-G5)/C3</f>
        <v>0.8263234069713784</v>
      </c>
    </row>
    <row r="19" spans="1:16" ht="15">
      <c r="A19" s="28">
        <v>7</v>
      </c>
      <c r="B19" s="39">
        <v>3.6943568173852088</v>
      </c>
      <c r="C19" s="39">
        <v>1.6530983622258404</v>
      </c>
      <c r="D19" s="37"/>
      <c r="E19" s="29"/>
      <c r="F19" s="29"/>
      <c r="G19" s="29"/>
      <c r="H19" s="29"/>
      <c r="I19" s="30">
        <f t="shared" si="0"/>
        <v>5.3474551796110497</v>
      </c>
      <c r="J19" s="31">
        <f t="shared" si="1"/>
        <v>2.6737275898055248</v>
      </c>
      <c r="K19" s="31">
        <f t="shared" si="2"/>
        <v>1.0206292275796831</v>
      </c>
      <c r="O19" s="26" t="s">
        <v>35</v>
      </c>
      <c r="P19" s="27">
        <f>P18+G5</f>
        <v>1.180822611954367</v>
      </c>
    </row>
    <row r="20" spans="1:16" ht="15">
      <c r="A20" s="28">
        <v>8</v>
      </c>
      <c r="B20" s="39">
        <v>2.780595656132137</v>
      </c>
      <c r="C20" s="39">
        <v>1.5526682134570766</v>
      </c>
      <c r="D20" s="37"/>
      <c r="E20" s="29"/>
      <c r="F20" s="29"/>
      <c r="G20" s="29"/>
      <c r="H20" s="29"/>
      <c r="I20" s="30">
        <f t="shared" si="0"/>
        <v>4.3332638695892136</v>
      </c>
      <c r="J20" s="31">
        <f t="shared" si="1"/>
        <v>2.1666319347946068</v>
      </c>
      <c r="K20" s="31">
        <f t="shared" si="2"/>
        <v>0.61396372133753041</v>
      </c>
      <c r="O20" s="26" t="s">
        <v>36</v>
      </c>
      <c r="P20" s="27">
        <f>SQRT(P18)</f>
        <v>0.90902332586759205</v>
      </c>
    </row>
    <row r="21" spans="1:16" ht="15">
      <c r="A21" s="28">
        <v>9</v>
      </c>
      <c r="B21" s="39">
        <v>1.7018880997748138</v>
      </c>
      <c r="C21" s="39">
        <v>1.5815000866100815</v>
      </c>
      <c r="D21" s="37"/>
      <c r="E21" s="29"/>
      <c r="F21" s="29"/>
      <c r="G21" s="29"/>
      <c r="H21" s="29"/>
      <c r="I21" s="30">
        <f t="shared" si="0"/>
        <v>3.2833881863848955</v>
      </c>
      <c r="J21" s="31">
        <f t="shared" si="1"/>
        <v>1.6416940931924477</v>
      </c>
      <c r="K21" s="31">
        <f t="shared" si="2"/>
        <v>6.0194006582362909E-2</v>
      </c>
      <c r="O21" s="26" t="s">
        <v>37</v>
      </c>
      <c r="P21" s="27">
        <f>SQRT(P19)</f>
        <v>1.0866566209959645</v>
      </c>
    </row>
    <row r="22" spans="1:16" ht="15">
      <c r="A22" s="28">
        <v>10</v>
      </c>
      <c r="B22" s="39">
        <v>4.5944285129045479</v>
      </c>
      <c r="C22" s="39">
        <v>4.5966829011451003</v>
      </c>
      <c r="D22" s="37"/>
      <c r="E22" s="29"/>
      <c r="F22" s="29"/>
      <c r="G22" s="29"/>
      <c r="H22" s="29"/>
      <c r="I22" s="30">
        <f t="shared" si="0"/>
        <v>9.1911114140496473</v>
      </c>
      <c r="J22" s="31">
        <f t="shared" si="1"/>
        <v>4.5955557070248236</v>
      </c>
      <c r="K22" s="31">
        <f t="shared" si="2"/>
        <v>1.1271941202761759E-3</v>
      </c>
      <c r="O22" s="26" t="s">
        <v>38</v>
      </c>
      <c r="P22" s="27">
        <f>G5</f>
        <v>0.35449920498298865</v>
      </c>
    </row>
    <row r="23" spans="1:16" ht="15">
      <c r="A23" s="28">
        <v>11</v>
      </c>
      <c r="B23" s="39">
        <v>2.9018973378438009</v>
      </c>
      <c r="C23" s="39">
        <v>2.0071730498270783</v>
      </c>
      <c r="D23" s="37"/>
      <c r="E23" s="29"/>
      <c r="F23" s="29"/>
      <c r="G23" s="29"/>
      <c r="H23" s="29"/>
      <c r="I23" s="30">
        <f t="shared" si="0"/>
        <v>4.9090703876708792</v>
      </c>
      <c r="J23" s="31">
        <f t="shared" si="1"/>
        <v>2.4545351938354396</v>
      </c>
      <c r="K23" s="31">
        <f t="shared" si="2"/>
        <v>0.44736214400836188</v>
      </c>
      <c r="O23" s="26" t="s">
        <v>39</v>
      </c>
      <c r="P23" s="27">
        <f>SQRT(P22)</f>
        <v>0.59539835823000775</v>
      </c>
    </row>
    <row r="24" spans="1:16" ht="15">
      <c r="A24" s="28">
        <v>12</v>
      </c>
      <c r="B24" s="39">
        <v>2.5813104870696493</v>
      </c>
      <c r="C24" s="39">
        <v>2.4401368301026225</v>
      </c>
      <c r="D24" s="37"/>
      <c r="E24" s="29"/>
      <c r="F24" s="29"/>
      <c r="G24" s="29"/>
      <c r="H24" s="29"/>
      <c r="I24" s="30">
        <f t="shared" si="0"/>
        <v>5.0214473171722718</v>
      </c>
      <c r="J24" s="31">
        <f t="shared" si="1"/>
        <v>2.5107236585861359</v>
      </c>
      <c r="K24" s="31">
        <f t="shared" si="2"/>
        <v>7.0586828483511999E-2</v>
      </c>
      <c r="O24" s="26" t="s">
        <v>40</v>
      </c>
      <c r="P24" s="27">
        <f>P20/C5*100</f>
        <v>32.72829259850181</v>
      </c>
    </row>
    <row r="25" spans="1:16" ht="15">
      <c r="A25" s="28">
        <v>13</v>
      </c>
      <c r="B25" s="39">
        <v>1.7197594118957451</v>
      </c>
      <c r="C25" s="39">
        <v>2.8161217782390593</v>
      </c>
      <c r="D25" s="37"/>
      <c r="E25" s="29"/>
      <c r="F25" s="29"/>
      <c r="G25" s="29"/>
      <c r="H25" s="29"/>
      <c r="I25" s="30">
        <f t="shared" si="0"/>
        <v>4.5358811901348046</v>
      </c>
      <c r="J25" s="31">
        <f t="shared" si="1"/>
        <v>2.2679405950674023</v>
      </c>
      <c r="K25" s="31">
        <f t="shared" si="2"/>
        <v>0.54818118317165698</v>
      </c>
      <c r="O25" s="26" t="s">
        <v>41</v>
      </c>
      <c r="P25" s="27">
        <f>P21/C5*100</f>
        <v>39.123765951893205</v>
      </c>
    </row>
    <row r="26" spans="1:16" ht="15">
      <c r="A26" s="28">
        <v>14</v>
      </c>
      <c r="B26" s="39">
        <v>2.8623308022449656</v>
      </c>
      <c r="C26" s="39">
        <v>2.3198872644002111</v>
      </c>
      <c r="D26" s="37"/>
      <c r="E26" s="29"/>
      <c r="F26" s="29"/>
      <c r="G26" s="29"/>
      <c r="H26" s="29"/>
      <c r="I26" s="30">
        <f t="shared" si="0"/>
        <v>5.1822180666451771</v>
      </c>
      <c r="J26" s="31">
        <f t="shared" si="1"/>
        <v>2.5911090333225886</v>
      </c>
      <c r="K26" s="31">
        <f t="shared" si="2"/>
        <v>0.27122176892237537</v>
      </c>
      <c r="O26" s="26" t="s">
        <v>42</v>
      </c>
      <c r="P26" s="27">
        <f>P23/C5*100</f>
        <v>21.436602479062973</v>
      </c>
    </row>
    <row r="27" spans="1:16" ht="15">
      <c r="A27" s="28">
        <v>15</v>
      </c>
      <c r="B27" s="39">
        <v>3.041838750224457</v>
      </c>
      <c r="C27" s="39">
        <v>1.2229343495582885</v>
      </c>
      <c r="D27" s="37"/>
      <c r="E27" s="29"/>
      <c r="F27" s="29"/>
      <c r="G27" s="29"/>
      <c r="H27" s="29"/>
      <c r="I27" s="30">
        <f t="shared" si="0"/>
        <v>4.2647730997827455</v>
      </c>
      <c r="J27" s="31">
        <f t="shared" si="1"/>
        <v>2.1323865498913728</v>
      </c>
      <c r="K27" s="31">
        <f t="shared" si="2"/>
        <v>0.90945220033308449</v>
      </c>
      <c r="O27" s="26" t="s">
        <v>43</v>
      </c>
      <c r="P27" s="27">
        <f>P18/P19*100</f>
        <v>69.97862325855526</v>
      </c>
    </row>
    <row r="28" spans="1:16" ht="15">
      <c r="A28" s="28">
        <v>16</v>
      </c>
      <c r="B28" s="39">
        <v>1.3363935562099429</v>
      </c>
      <c r="C28" s="39">
        <v>1.0219989606790232</v>
      </c>
      <c r="D28" s="37"/>
      <c r="E28" s="29"/>
      <c r="F28" s="29"/>
      <c r="G28" s="29"/>
      <c r="H28" s="29"/>
      <c r="I28" s="30">
        <f t="shared" si="0"/>
        <v>2.3583925168889661</v>
      </c>
      <c r="J28" s="31">
        <f t="shared" si="1"/>
        <v>1.1791962584444831</v>
      </c>
      <c r="K28" s="31">
        <f t="shared" si="2"/>
        <v>0.15719729776545988</v>
      </c>
      <c r="O28" s="26" t="s">
        <v>44</v>
      </c>
      <c r="P28" s="27">
        <f>P18/P21*2.06</f>
        <v>1.5664803264170799</v>
      </c>
    </row>
    <row r="29" spans="1:16" ht="15">
      <c r="A29" s="28">
        <v>17</v>
      </c>
      <c r="B29" s="39"/>
      <c r="C29" s="38"/>
      <c r="D29" s="37"/>
      <c r="E29" s="29"/>
      <c r="F29" s="29"/>
      <c r="G29" s="29"/>
      <c r="H29" s="29"/>
      <c r="I29" s="30">
        <f t="shared" si="0"/>
        <v>0</v>
      </c>
      <c r="J29" s="31" t="e">
        <f t="shared" si="1"/>
        <v>#DIV/0!</v>
      </c>
      <c r="K29" s="31" t="e">
        <f t="shared" si="2"/>
        <v>#DIV/0!</v>
      </c>
      <c r="O29" s="32" t="s">
        <v>45</v>
      </c>
      <c r="P29" s="33">
        <f>P28/C5*100</f>
        <v>56.399241926870566</v>
      </c>
    </row>
    <row r="30" spans="1:16" ht="15">
      <c r="A30" s="28">
        <v>18</v>
      </c>
      <c r="B30" s="39"/>
      <c r="C30" s="38"/>
      <c r="D30" s="37"/>
      <c r="E30" s="29"/>
      <c r="F30" s="29"/>
      <c r="G30" s="29"/>
      <c r="H30" s="29"/>
      <c r="I30" s="30">
        <f t="shared" si="0"/>
        <v>0</v>
      </c>
      <c r="J30" s="31" t="e">
        <f t="shared" si="1"/>
        <v>#DIV/0!</v>
      </c>
      <c r="K30" s="31" t="e">
        <f t="shared" si="2"/>
        <v>#DIV/0!</v>
      </c>
    </row>
    <row r="31" spans="1:16" ht="15">
      <c r="A31" s="28">
        <v>19</v>
      </c>
      <c r="B31" s="39"/>
      <c r="C31" s="37"/>
      <c r="D31" s="37"/>
      <c r="E31" s="29"/>
      <c r="F31" s="29"/>
      <c r="G31" s="29"/>
      <c r="H31" s="29"/>
      <c r="I31" s="30">
        <f t="shared" si="0"/>
        <v>0</v>
      </c>
      <c r="J31" s="31" t="e">
        <f t="shared" si="1"/>
        <v>#DIV/0!</v>
      </c>
      <c r="K31" s="31" t="e">
        <f t="shared" si="2"/>
        <v>#DIV/0!</v>
      </c>
    </row>
    <row r="32" spans="1:16" ht="15">
      <c r="A32" s="28">
        <v>20</v>
      </c>
      <c r="B32" s="39"/>
      <c r="C32" s="37"/>
      <c r="D32" s="37"/>
      <c r="E32" s="29"/>
      <c r="F32" s="29"/>
      <c r="G32" s="29"/>
      <c r="H32" s="29"/>
      <c r="I32" s="30">
        <f t="shared" si="0"/>
        <v>0</v>
      </c>
      <c r="J32" s="31" t="e">
        <f t="shared" si="1"/>
        <v>#DIV/0!</v>
      </c>
      <c r="K32" s="31" t="e">
        <f t="shared" si="2"/>
        <v>#DIV/0!</v>
      </c>
    </row>
    <row r="33" spans="1:11" ht="15">
      <c r="A33" s="28">
        <v>21</v>
      </c>
      <c r="B33" s="39"/>
      <c r="C33" s="37"/>
      <c r="D33" s="37"/>
      <c r="E33" s="29"/>
      <c r="F33" s="29"/>
      <c r="G33" s="29"/>
      <c r="H33" s="29"/>
      <c r="I33" s="30">
        <f t="shared" si="0"/>
        <v>0</v>
      </c>
      <c r="J33" s="31" t="e">
        <f t="shared" si="1"/>
        <v>#DIV/0!</v>
      </c>
      <c r="K33" s="31" t="e">
        <f t="shared" si="2"/>
        <v>#DIV/0!</v>
      </c>
    </row>
    <row r="34" spans="1:11" ht="15">
      <c r="A34" s="28">
        <v>22</v>
      </c>
      <c r="B34" s="39"/>
      <c r="C34" s="37"/>
      <c r="D34" s="37"/>
      <c r="E34" s="29"/>
      <c r="F34" s="29"/>
      <c r="G34" s="29"/>
      <c r="H34" s="29"/>
      <c r="I34" s="30">
        <f t="shared" si="0"/>
        <v>0</v>
      </c>
      <c r="J34" s="31" t="e">
        <f t="shared" si="1"/>
        <v>#DIV/0!</v>
      </c>
      <c r="K34" s="31" t="e">
        <f t="shared" si="2"/>
        <v>#DIV/0!</v>
      </c>
    </row>
    <row r="35" spans="1:11" ht="15">
      <c r="A35" s="28">
        <v>23</v>
      </c>
      <c r="B35" s="39"/>
      <c r="C35" s="37"/>
      <c r="D35" s="37"/>
      <c r="E35" s="29"/>
      <c r="F35" s="29"/>
      <c r="G35" s="29"/>
      <c r="H35" s="29"/>
      <c r="I35" s="30">
        <f t="shared" si="0"/>
        <v>0</v>
      </c>
      <c r="J35" s="31" t="e">
        <f t="shared" si="1"/>
        <v>#DIV/0!</v>
      </c>
      <c r="K35" s="31" t="e">
        <f t="shared" si="2"/>
        <v>#DIV/0!</v>
      </c>
    </row>
    <row r="36" spans="1:11" ht="15">
      <c r="A36" s="28">
        <v>24</v>
      </c>
      <c r="B36" s="39"/>
      <c r="C36" s="37"/>
      <c r="D36" s="37"/>
      <c r="E36" s="29"/>
      <c r="F36" s="29"/>
      <c r="G36" s="29"/>
      <c r="H36" s="29"/>
      <c r="I36" s="30">
        <f t="shared" si="0"/>
        <v>0</v>
      </c>
      <c r="J36" s="31" t="e">
        <f t="shared" si="1"/>
        <v>#DIV/0!</v>
      </c>
      <c r="K36" s="31" t="e">
        <f t="shared" si="2"/>
        <v>#DIV/0!</v>
      </c>
    </row>
    <row r="37" spans="1:11" ht="15">
      <c r="A37" s="28">
        <v>25</v>
      </c>
      <c r="B37" s="39"/>
      <c r="C37" s="36"/>
      <c r="D37" s="36"/>
      <c r="E37" s="29"/>
      <c r="F37" s="29"/>
      <c r="G37" s="29"/>
      <c r="H37" s="29"/>
      <c r="I37" s="30">
        <f t="shared" si="0"/>
        <v>0</v>
      </c>
      <c r="J37" s="31" t="e">
        <f t="shared" si="1"/>
        <v>#DIV/0!</v>
      </c>
      <c r="K37" s="31" t="e">
        <f t="shared" si="2"/>
        <v>#DIV/0!</v>
      </c>
    </row>
    <row r="38" spans="1:11" ht="15">
      <c r="A38" s="28">
        <v>26</v>
      </c>
      <c r="B38" s="39"/>
      <c r="C38" s="36"/>
      <c r="D38" s="36"/>
      <c r="E38" s="29"/>
      <c r="F38" s="29"/>
      <c r="G38" s="29"/>
      <c r="H38" s="29"/>
      <c r="I38" s="30">
        <f t="shared" si="0"/>
        <v>0</v>
      </c>
      <c r="J38" s="31" t="e">
        <f t="shared" si="1"/>
        <v>#DIV/0!</v>
      </c>
      <c r="K38" s="31" t="e">
        <f t="shared" si="2"/>
        <v>#DIV/0!</v>
      </c>
    </row>
    <row r="39" spans="1:11" ht="15">
      <c r="A39" s="28">
        <v>27</v>
      </c>
      <c r="B39" s="39"/>
      <c r="C39" s="36"/>
      <c r="D39" s="36"/>
      <c r="E39" s="29"/>
      <c r="F39" s="29"/>
      <c r="G39" s="29"/>
      <c r="H39" s="29"/>
      <c r="I39" s="30">
        <f t="shared" si="0"/>
        <v>0</v>
      </c>
      <c r="J39" s="31" t="e">
        <f t="shared" si="1"/>
        <v>#DIV/0!</v>
      </c>
      <c r="K39" s="31" t="e">
        <f t="shared" si="2"/>
        <v>#DIV/0!</v>
      </c>
    </row>
    <row r="40" spans="1:11" ht="15">
      <c r="A40" s="28">
        <v>28</v>
      </c>
      <c r="B40" s="39"/>
      <c r="C40" s="36"/>
      <c r="D40" s="36"/>
      <c r="E40" s="29"/>
      <c r="F40" s="29"/>
      <c r="G40" s="29"/>
      <c r="H40" s="29"/>
      <c r="I40" s="30">
        <f t="shared" si="0"/>
        <v>0</v>
      </c>
      <c r="J40" s="31" t="e">
        <f t="shared" si="1"/>
        <v>#DIV/0!</v>
      </c>
      <c r="K40" s="31" t="e">
        <f t="shared" si="2"/>
        <v>#DIV/0!</v>
      </c>
    </row>
    <row r="41" spans="1:11" ht="15">
      <c r="A41" s="28">
        <v>29</v>
      </c>
      <c r="B41" s="39"/>
      <c r="C41" s="36"/>
      <c r="D41" s="36"/>
      <c r="E41" s="29"/>
      <c r="F41" s="29"/>
      <c r="G41" s="29"/>
      <c r="H41" s="29"/>
      <c r="I41" s="30">
        <f t="shared" si="0"/>
        <v>0</v>
      </c>
      <c r="J41" s="31" t="e">
        <f t="shared" si="1"/>
        <v>#DIV/0!</v>
      </c>
      <c r="K41" s="31" t="e">
        <f t="shared" si="2"/>
        <v>#DIV/0!</v>
      </c>
    </row>
    <row r="42" spans="1:11" ht="15">
      <c r="A42" s="28">
        <v>30</v>
      </c>
      <c r="B42" s="39"/>
      <c r="C42" s="36"/>
      <c r="D42" s="36"/>
      <c r="E42" s="29"/>
      <c r="F42" s="29"/>
      <c r="G42" s="29"/>
      <c r="H42" s="29"/>
      <c r="I42" s="30">
        <f t="shared" si="0"/>
        <v>0</v>
      </c>
      <c r="J42" s="31" t="e">
        <f t="shared" si="1"/>
        <v>#DIV/0!</v>
      </c>
      <c r="K42" s="31" t="e">
        <f t="shared" si="2"/>
        <v>#DIV/0!</v>
      </c>
    </row>
    <row r="43" spans="1:11" ht="15">
      <c r="A43" s="28">
        <v>31</v>
      </c>
      <c r="B43" s="39"/>
      <c r="C43" s="36"/>
      <c r="D43" s="36"/>
      <c r="E43" s="29"/>
      <c r="F43" s="29"/>
      <c r="G43" s="29"/>
      <c r="H43" s="29"/>
      <c r="I43" s="30">
        <f t="shared" si="0"/>
        <v>0</v>
      </c>
      <c r="J43" s="31" t="e">
        <f t="shared" si="1"/>
        <v>#DIV/0!</v>
      </c>
      <c r="K43" s="31" t="e">
        <f t="shared" si="2"/>
        <v>#DIV/0!</v>
      </c>
    </row>
    <row r="44" spans="1:11" ht="15">
      <c r="A44" s="28">
        <v>32</v>
      </c>
      <c r="B44" s="39"/>
      <c r="C44" s="36"/>
      <c r="D44" s="36"/>
      <c r="E44" s="29"/>
      <c r="F44" s="29"/>
      <c r="G44" s="29"/>
      <c r="H44" s="29"/>
      <c r="I44" s="30">
        <f t="shared" si="0"/>
        <v>0</v>
      </c>
      <c r="J44" s="31" t="e">
        <f t="shared" si="1"/>
        <v>#DIV/0!</v>
      </c>
      <c r="K44" s="31" t="e">
        <f t="shared" si="2"/>
        <v>#DIV/0!</v>
      </c>
    </row>
    <row r="45" spans="1:11" ht="15">
      <c r="A45" s="28">
        <v>33</v>
      </c>
      <c r="B45" s="38"/>
      <c r="C45" s="36"/>
      <c r="D45" s="36"/>
      <c r="E45" s="29"/>
      <c r="F45" s="29"/>
      <c r="G45" s="29"/>
      <c r="H45" s="29"/>
      <c r="I45" s="30">
        <f t="shared" ref="I45:I73" si="3">SUM(B45:H45)</f>
        <v>0</v>
      </c>
      <c r="J45" s="31" t="e">
        <f t="shared" si="1"/>
        <v>#DIV/0!</v>
      </c>
      <c r="K45" s="31" t="e">
        <f t="shared" si="2"/>
        <v>#DIV/0!</v>
      </c>
    </row>
    <row r="46" spans="1:11" ht="15">
      <c r="A46" s="28">
        <v>34</v>
      </c>
      <c r="B46" s="38"/>
      <c r="C46" s="36"/>
      <c r="D46" s="36"/>
      <c r="E46" s="29"/>
      <c r="F46" s="29"/>
      <c r="G46" s="29"/>
      <c r="H46" s="29"/>
      <c r="I46" s="30">
        <f t="shared" si="3"/>
        <v>0</v>
      </c>
      <c r="J46" s="31" t="e">
        <f t="shared" si="1"/>
        <v>#DIV/0!</v>
      </c>
      <c r="K46" s="31" t="e">
        <f t="shared" si="2"/>
        <v>#DIV/0!</v>
      </c>
    </row>
    <row r="47" spans="1:11" ht="15">
      <c r="A47" s="28">
        <v>35</v>
      </c>
      <c r="B47" s="38"/>
      <c r="C47" s="36"/>
      <c r="D47" s="36"/>
      <c r="E47" s="29"/>
      <c r="F47" s="29"/>
      <c r="G47" s="29"/>
      <c r="H47" s="29"/>
      <c r="I47" s="30">
        <f t="shared" si="3"/>
        <v>0</v>
      </c>
      <c r="J47" s="31" t="e">
        <f t="shared" si="1"/>
        <v>#DIV/0!</v>
      </c>
      <c r="K47" s="31" t="e">
        <f t="shared" si="2"/>
        <v>#DIV/0!</v>
      </c>
    </row>
    <row r="48" spans="1:11" ht="15">
      <c r="A48" s="28">
        <v>36</v>
      </c>
      <c r="B48" s="38"/>
      <c r="C48" s="36"/>
      <c r="D48" s="36"/>
      <c r="E48" s="29"/>
      <c r="F48" s="29"/>
      <c r="G48" s="29"/>
      <c r="H48" s="29"/>
      <c r="I48" s="30">
        <f t="shared" si="3"/>
        <v>0</v>
      </c>
      <c r="J48" s="31" t="e">
        <f t="shared" si="1"/>
        <v>#DIV/0!</v>
      </c>
      <c r="K48" s="31" t="e">
        <f t="shared" si="2"/>
        <v>#DIV/0!</v>
      </c>
    </row>
    <row r="49" spans="1:11" ht="15">
      <c r="A49" s="28">
        <v>37</v>
      </c>
      <c r="B49" s="38"/>
      <c r="C49" s="36"/>
      <c r="D49" s="36"/>
      <c r="E49" s="29"/>
      <c r="F49" s="29"/>
      <c r="G49" s="29"/>
      <c r="H49" s="29"/>
      <c r="I49" s="30">
        <f t="shared" si="3"/>
        <v>0</v>
      </c>
      <c r="J49" s="31" t="e">
        <f t="shared" si="1"/>
        <v>#DIV/0!</v>
      </c>
      <c r="K49" s="31" t="e">
        <f t="shared" si="2"/>
        <v>#DIV/0!</v>
      </c>
    </row>
    <row r="50" spans="1:11" ht="15">
      <c r="A50" s="28">
        <v>38</v>
      </c>
      <c r="B50" s="38"/>
      <c r="C50" s="36"/>
      <c r="D50" s="36"/>
      <c r="E50" s="29"/>
      <c r="F50" s="29"/>
      <c r="G50" s="29"/>
      <c r="H50" s="29"/>
      <c r="I50" s="30">
        <f t="shared" si="3"/>
        <v>0</v>
      </c>
      <c r="J50" s="31" t="e">
        <f t="shared" si="1"/>
        <v>#DIV/0!</v>
      </c>
      <c r="K50" s="31" t="e">
        <f t="shared" si="2"/>
        <v>#DIV/0!</v>
      </c>
    </row>
    <row r="51" spans="1:11" ht="15">
      <c r="A51" s="28">
        <v>39</v>
      </c>
      <c r="B51" s="38"/>
      <c r="C51" s="36"/>
      <c r="D51" s="36"/>
      <c r="E51" s="29"/>
      <c r="F51" s="29"/>
      <c r="G51" s="29"/>
      <c r="H51" s="29"/>
      <c r="I51" s="30">
        <f t="shared" si="3"/>
        <v>0</v>
      </c>
      <c r="J51" s="31" t="e">
        <f t="shared" si="1"/>
        <v>#DIV/0!</v>
      </c>
      <c r="K51" s="31" t="e">
        <f t="shared" si="2"/>
        <v>#DIV/0!</v>
      </c>
    </row>
    <row r="52" spans="1:11" ht="15">
      <c r="A52" s="28">
        <v>40</v>
      </c>
      <c r="B52" s="38"/>
      <c r="C52" s="36"/>
      <c r="D52" s="36"/>
      <c r="E52" s="29"/>
      <c r="F52" s="29"/>
      <c r="G52" s="29"/>
      <c r="H52" s="29"/>
      <c r="I52" s="30">
        <f t="shared" si="3"/>
        <v>0</v>
      </c>
      <c r="J52" s="31" t="e">
        <f t="shared" si="1"/>
        <v>#DIV/0!</v>
      </c>
      <c r="K52" s="31" t="e">
        <f t="shared" si="2"/>
        <v>#DIV/0!</v>
      </c>
    </row>
    <row r="53" spans="1:11" ht="15">
      <c r="A53" s="28">
        <v>41</v>
      </c>
      <c r="B53" s="38"/>
      <c r="C53" s="36"/>
      <c r="D53" s="36"/>
      <c r="E53" s="29"/>
      <c r="F53" s="29"/>
      <c r="G53" s="29"/>
      <c r="H53" s="29"/>
      <c r="I53" s="30">
        <f t="shared" si="3"/>
        <v>0</v>
      </c>
      <c r="J53" s="31" t="e">
        <f t="shared" si="1"/>
        <v>#DIV/0!</v>
      </c>
      <c r="K53" s="31" t="e">
        <f t="shared" si="2"/>
        <v>#DIV/0!</v>
      </c>
    </row>
    <row r="54" spans="1:11" ht="15">
      <c r="A54" s="28">
        <v>42</v>
      </c>
      <c r="B54" s="38"/>
      <c r="C54" s="36"/>
      <c r="D54" s="36"/>
      <c r="E54" s="29"/>
      <c r="F54" s="29"/>
      <c r="G54" s="29"/>
      <c r="H54" s="29"/>
      <c r="I54" s="30">
        <f t="shared" si="3"/>
        <v>0</v>
      </c>
      <c r="J54" s="31" t="e">
        <f t="shared" si="1"/>
        <v>#DIV/0!</v>
      </c>
      <c r="K54" s="31" t="e">
        <f t="shared" si="2"/>
        <v>#DIV/0!</v>
      </c>
    </row>
    <row r="55" spans="1:11" ht="15">
      <c r="A55" s="28">
        <v>43</v>
      </c>
      <c r="B55" s="38"/>
      <c r="C55" s="36"/>
      <c r="D55" s="36"/>
      <c r="E55" s="29"/>
      <c r="F55" s="29"/>
      <c r="G55" s="29"/>
      <c r="H55" s="29"/>
      <c r="I55" s="30">
        <f t="shared" si="3"/>
        <v>0</v>
      </c>
      <c r="J55" s="31" t="e">
        <f t="shared" si="1"/>
        <v>#DIV/0!</v>
      </c>
      <c r="K55" s="31" t="e">
        <f t="shared" si="2"/>
        <v>#DIV/0!</v>
      </c>
    </row>
    <row r="56" spans="1:11" ht="15">
      <c r="A56" s="28">
        <v>44</v>
      </c>
      <c r="B56" s="38"/>
      <c r="C56" s="36"/>
      <c r="D56" s="36"/>
      <c r="E56" s="29"/>
      <c r="F56" s="29"/>
      <c r="G56" s="29"/>
      <c r="H56" s="29"/>
      <c r="I56" s="30">
        <f t="shared" si="3"/>
        <v>0</v>
      </c>
      <c r="J56" s="31" t="e">
        <f t="shared" si="1"/>
        <v>#DIV/0!</v>
      </c>
      <c r="K56" s="31" t="e">
        <f t="shared" si="2"/>
        <v>#DIV/0!</v>
      </c>
    </row>
    <row r="57" spans="1:11" ht="15">
      <c r="A57" s="28">
        <v>45</v>
      </c>
      <c r="B57" s="38"/>
      <c r="C57" s="36"/>
      <c r="D57" s="36"/>
      <c r="E57" s="29"/>
      <c r="F57" s="29"/>
      <c r="G57" s="29"/>
      <c r="H57" s="29"/>
      <c r="I57" s="30">
        <f t="shared" si="3"/>
        <v>0</v>
      </c>
      <c r="J57" s="31" t="e">
        <f t="shared" si="1"/>
        <v>#DIV/0!</v>
      </c>
      <c r="K57" s="31" t="e">
        <f t="shared" si="2"/>
        <v>#DIV/0!</v>
      </c>
    </row>
    <row r="58" spans="1:11" ht="15">
      <c r="A58" s="28">
        <v>46</v>
      </c>
      <c r="B58" s="38"/>
      <c r="C58" s="36"/>
      <c r="D58" s="36"/>
      <c r="E58" s="29"/>
      <c r="F58" s="29"/>
      <c r="G58" s="29"/>
      <c r="H58" s="29"/>
      <c r="I58" s="30">
        <f t="shared" si="3"/>
        <v>0</v>
      </c>
      <c r="J58" s="31" t="e">
        <f t="shared" si="1"/>
        <v>#DIV/0!</v>
      </c>
      <c r="K58" s="31" t="e">
        <f t="shared" si="2"/>
        <v>#DIV/0!</v>
      </c>
    </row>
    <row r="59" spans="1:11" ht="15">
      <c r="A59" s="28">
        <v>47</v>
      </c>
      <c r="B59" s="38"/>
      <c r="C59" s="36"/>
      <c r="D59" s="36"/>
      <c r="E59" s="29"/>
      <c r="F59" s="29"/>
      <c r="G59" s="29"/>
      <c r="H59" s="29"/>
      <c r="I59" s="30">
        <f t="shared" si="3"/>
        <v>0</v>
      </c>
      <c r="J59" s="31" t="e">
        <f t="shared" si="1"/>
        <v>#DIV/0!</v>
      </c>
      <c r="K59" s="31" t="e">
        <f t="shared" si="2"/>
        <v>#DIV/0!</v>
      </c>
    </row>
    <row r="60" spans="1:11" ht="15">
      <c r="A60" s="28">
        <v>48</v>
      </c>
      <c r="B60" s="38"/>
      <c r="C60" s="36"/>
      <c r="D60" s="36"/>
      <c r="E60" s="29"/>
      <c r="F60" s="29"/>
      <c r="G60" s="29"/>
      <c r="H60" s="29"/>
      <c r="I60" s="30">
        <f t="shared" si="3"/>
        <v>0</v>
      </c>
      <c r="J60" s="31" t="e">
        <f t="shared" si="1"/>
        <v>#DIV/0!</v>
      </c>
      <c r="K60" s="31" t="e">
        <f t="shared" si="2"/>
        <v>#DIV/0!</v>
      </c>
    </row>
    <row r="61" spans="1:11" ht="15">
      <c r="A61" s="28">
        <v>49</v>
      </c>
      <c r="B61" s="36"/>
      <c r="C61" s="36"/>
      <c r="D61" s="36"/>
      <c r="E61" s="29"/>
      <c r="F61" s="29"/>
      <c r="G61" s="29"/>
      <c r="H61" s="29"/>
      <c r="I61" s="30">
        <f t="shared" si="3"/>
        <v>0</v>
      </c>
      <c r="J61" s="31" t="e">
        <f t="shared" si="1"/>
        <v>#DIV/0!</v>
      </c>
      <c r="K61" s="31" t="e">
        <f t="shared" si="2"/>
        <v>#DIV/0!</v>
      </c>
    </row>
    <row r="62" spans="1:11" ht="15">
      <c r="A62" s="28">
        <v>50</v>
      </c>
      <c r="B62" s="36"/>
      <c r="C62" s="36"/>
      <c r="D62" s="36"/>
      <c r="E62" s="29"/>
      <c r="F62" s="29"/>
      <c r="G62" s="29"/>
      <c r="H62" s="29"/>
      <c r="I62" s="30">
        <f t="shared" si="3"/>
        <v>0</v>
      </c>
      <c r="J62" s="31" t="e">
        <f t="shared" si="1"/>
        <v>#DIV/0!</v>
      </c>
      <c r="K62" s="31" t="e">
        <f t="shared" si="2"/>
        <v>#DIV/0!</v>
      </c>
    </row>
    <row r="63" spans="1:11" ht="15">
      <c r="A63" s="28">
        <v>51</v>
      </c>
      <c r="B63" s="36"/>
      <c r="C63" s="36"/>
      <c r="D63" s="36"/>
      <c r="E63" s="29"/>
      <c r="F63" s="29"/>
      <c r="G63" s="29"/>
      <c r="H63" s="29"/>
      <c r="I63" s="30">
        <f t="shared" si="3"/>
        <v>0</v>
      </c>
      <c r="J63" s="31" t="e">
        <f t="shared" si="1"/>
        <v>#DIV/0!</v>
      </c>
      <c r="K63" s="31" t="e">
        <f t="shared" si="2"/>
        <v>#DIV/0!</v>
      </c>
    </row>
    <row r="64" spans="1:11" ht="15">
      <c r="A64" s="28">
        <v>52</v>
      </c>
      <c r="B64" s="36"/>
      <c r="C64" s="36"/>
      <c r="D64" s="36"/>
      <c r="E64" s="29"/>
      <c r="F64" s="29"/>
      <c r="G64" s="29"/>
      <c r="H64" s="29"/>
      <c r="I64" s="30">
        <f t="shared" si="3"/>
        <v>0</v>
      </c>
      <c r="J64" s="31" t="e">
        <f t="shared" si="1"/>
        <v>#DIV/0!</v>
      </c>
      <c r="K64" s="31" t="e">
        <f t="shared" si="2"/>
        <v>#DIV/0!</v>
      </c>
    </row>
    <row r="65" spans="1:11" ht="15">
      <c r="A65" s="28">
        <v>53</v>
      </c>
      <c r="B65" s="36"/>
      <c r="C65" s="36"/>
      <c r="D65" s="36"/>
      <c r="E65" s="29"/>
      <c r="F65" s="29"/>
      <c r="G65" s="29"/>
      <c r="H65" s="29"/>
      <c r="I65" s="30">
        <f t="shared" si="3"/>
        <v>0</v>
      </c>
      <c r="J65" s="31" t="e">
        <f t="shared" si="1"/>
        <v>#DIV/0!</v>
      </c>
      <c r="K65" s="31" t="e">
        <f t="shared" si="2"/>
        <v>#DIV/0!</v>
      </c>
    </row>
    <row r="66" spans="1:11" ht="15">
      <c r="A66" s="28">
        <v>54</v>
      </c>
      <c r="B66" s="36"/>
      <c r="C66" s="36"/>
      <c r="D66" s="36"/>
      <c r="E66" s="29"/>
      <c r="F66" s="29"/>
      <c r="G66" s="29"/>
      <c r="H66" s="29"/>
      <c r="I66" s="30">
        <f t="shared" si="3"/>
        <v>0</v>
      </c>
      <c r="J66" s="31" t="e">
        <f t="shared" si="1"/>
        <v>#DIV/0!</v>
      </c>
      <c r="K66" s="31" t="e">
        <f t="shared" si="2"/>
        <v>#DIV/0!</v>
      </c>
    </row>
    <row r="67" spans="1:11" ht="15">
      <c r="A67" s="28">
        <v>55</v>
      </c>
      <c r="B67" s="36"/>
      <c r="C67" s="36"/>
      <c r="D67" s="36"/>
      <c r="E67" s="29"/>
      <c r="F67" s="29"/>
      <c r="G67" s="29"/>
      <c r="H67" s="29"/>
      <c r="I67" s="30">
        <f t="shared" si="3"/>
        <v>0</v>
      </c>
      <c r="J67" s="31" t="e">
        <f t="shared" si="1"/>
        <v>#DIV/0!</v>
      </c>
      <c r="K67" s="31" t="e">
        <f t="shared" si="2"/>
        <v>#DIV/0!</v>
      </c>
    </row>
    <row r="68" spans="1:11" ht="15">
      <c r="A68" s="28">
        <v>56</v>
      </c>
      <c r="B68" s="36"/>
      <c r="C68" s="36"/>
      <c r="D68" s="36"/>
      <c r="E68" s="29"/>
      <c r="F68" s="29"/>
      <c r="G68" s="29"/>
      <c r="H68" s="29"/>
      <c r="I68" s="30">
        <f t="shared" si="3"/>
        <v>0</v>
      </c>
      <c r="J68" s="31" t="e">
        <f t="shared" si="1"/>
        <v>#DIV/0!</v>
      </c>
      <c r="K68" s="31" t="e">
        <f t="shared" si="2"/>
        <v>#DIV/0!</v>
      </c>
    </row>
    <row r="69" spans="1:11" ht="15">
      <c r="A69" s="28">
        <v>57</v>
      </c>
      <c r="B69" s="36"/>
      <c r="C69" s="36"/>
      <c r="D69" s="36"/>
      <c r="E69" s="29"/>
      <c r="F69" s="29"/>
      <c r="G69" s="29"/>
      <c r="H69" s="29"/>
      <c r="I69" s="30">
        <f t="shared" si="3"/>
        <v>0</v>
      </c>
      <c r="J69" s="31" t="e">
        <f t="shared" si="1"/>
        <v>#DIV/0!</v>
      </c>
      <c r="K69" s="31" t="e">
        <f t="shared" si="2"/>
        <v>#DIV/0!</v>
      </c>
    </row>
    <row r="70" spans="1:11" ht="15">
      <c r="A70" s="28">
        <v>58</v>
      </c>
      <c r="B70" s="36"/>
      <c r="C70" s="36"/>
      <c r="D70" s="36"/>
      <c r="E70" s="29"/>
      <c r="F70" s="29"/>
      <c r="G70" s="29"/>
      <c r="H70" s="29"/>
      <c r="I70" s="30">
        <f t="shared" si="3"/>
        <v>0</v>
      </c>
      <c r="J70" s="31" t="e">
        <f t="shared" si="1"/>
        <v>#DIV/0!</v>
      </c>
      <c r="K70" s="31" t="e">
        <f t="shared" si="2"/>
        <v>#DIV/0!</v>
      </c>
    </row>
    <row r="71" spans="1:11" ht="15">
      <c r="A71" s="28">
        <v>59</v>
      </c>
      <c r="B71" s="36"/>
      <c r="C71" s="36"/>
      <c r="D71" s="36"/>
      <c r="E71" s="29"/>
      <c r="F71" s="29"/>
      <c r="G71" s="29"/>
      <c r="H71" s="29"/>
      <c r="I71" s="30">
        <f t="shared" si="3"/>
        <v>0</v>
      </c>
      <c r="J71" s="31" t="e">
        <f t="shared" si="1"/>
        <v>#DIV/0!</v>
      </c>
      <c r="K71" s="31" t="e">
        <f t="shared" si="2"/>
        <v>#DIV/0!</v>
      </c>
    </row>
    <row r="72" spans="1:11" ht="15">
      <c r="A72" s="28">
        <v>60</v>
      </c>
      <c r="B72" s="36"/>
      <c r="C72" s="36"/>
      <c r="D72" s="36"/>
      <c r="E72" s="29"/>
      <c r="F72" s="29"/>
      <c r="G72" s="29"/>
      <c r="H72" s="29"/>
      <c r="I72" s="30">
        <f t="shared" si="3"/>
        <v>0</v>
      </c>
      <c r="J72" s="31" t="e">
        <f t="shared" si="1"/>
        <v>#DIV/0!</v>
      </c>
      <c r="K72" s="31" t="e">
        <f t="shared" si="2"/>
        <v>#DIV/0!</v>
      </c>
    </row>
    <row r="73" spans="1:11" ht="15">
      <c r="A73" s="28">
        <v>61</v>
      </c>
      <c r="B73" s="36"/>
      <c r="C73" s="36"/>
      <c r="D73" s="36"/>
      <c r="E73" s="29"/>
      <c r="F73" s="29"/>
      <c r="G73" s="29"/>
      <c r="H73" s="29"/>
      <c r="I73" s="30">
        <f t="shared" si="3"/>
        <v>0</v>
      </c>
      <c r="J73" s="31" t="e">
        <f t="shared" si="1"/>
        <v>#DIV/0!</v>
      </c>
      <c r="K73" s="31" t="e">
        <f t="shared" si="2"/>
        <v>#DIV/0!</v>
      </c>
    </row>
    <row r="74" spans="1:11">
      <c r="A74" s="34" t="s">
        <v>46</v>
      </c>
      <c r="B74" s="35">
        <f>SUM(B13:B73)</f>
        <v>49.439224542349038</v>
      </c>
      <c r="C74" s="35">
        <f>SUM(C13:C73)</f>
        <v>39.440286480766538</v>
      </c>
      <c r="D74" s="35">
        <f>SUM(D13:D73)</f>
        <v>0</v>
      </c>
      <c r="E74" s="35">
        <f t="shared" ref="E74:I74" si="4">SUM(E13:E73)</f>
        <v>0</v>
      </c>
      <c r="F74" s="35">
        <f t="shared" si="4"/>
        <v>0</v>
      </c>
      <c r="G74" s="35">
        <f t="shared" si="4"/>
        <v>0</v>
      </c>
      <c r="H74" s="35">
        <f t="shared" si="4"/>
        <v>0</v>
      </c>
      <c r="I74" s="35">
        <f t="shared" si="4"/>
        <v>88.879511023115597</v>
      </c>
      <c r="J74" s="20"/>
    </row>
    <row r="75" spans="1:11">
      <c r="B75" s="13">
        <f>AVERAGE(B13:B28)</f>
        <v>3.0899515338968149</v>
      </c>
      <c r="C75" s="13">
        <f>AVERAGE(C13:C28)</f>
        <v>2.4650179050479086</v>
      </c>
    </row>
  </sheetData>
  <protectedRanges>
    <protectedRange sqref="H13:H73" name="values_3"/>
    <protectedRange sqref="E13:G73" name="values_1_1"/>
  </protectedRanges>
  <mergeCells count="3">
    <mergeCell ref="D8:E8"/>
    <mergeCell ref="D9:E9"/>
    <mergeCell ref="D10:E1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P75"/>
  <sheetViews>
    <sheetView topLeftCell="G1" zoomScale="70" zoomScaleNormal="70" workbookViewId="0">
      <selection activeCell="J13" sqref="J13:K28"/>
    </sheetView>
  </sheetViews>
  <sheetFormatPr defaultRowHeight="12.75"/>
  <cols>
    <col min="1" max="1" width="10.7109375" style="1" bestFit="1" customWidth="1"/>
    <col min="2" max="2" width="18.7109375" style="1" bestFit="1" customWidth="1"/>
    <col min="3" max="3" width="14.42578125" style="1" customWidth="1"/>
    <col min="4" max="5" width="11" style="1" customWidth="1"/>
    <col min="6" max="6" width="15" style="1" customWidth="1"/>
    <col min="7" max="7" width="11" style="1" customWidth="1"/>
    <col min="8" max="8" width="12.7109375" style="1" customWidth="1"/>
    <col min="9" max="9" width="12.85546875" style="1" customWidth="1"/>
    <col min="10" max="10" width="15" style="1" bestFit="1" customWidth="1"/>
    <col min="11" max="11" width="12.28515625" style="1" bestFit="1" customWidth="1"/>
    <col min="12" max="14" width="9.140625" style="1"/>
    <col min="15" max="15" width="15.28515625" style="1" customWidth="1"/>
    <col min="16" max="16" width="9.28515625" style="1" bestFit="1" customWidth="1"/>
    <col min="17" max="245" width="9.140625" style="1"/>
    <col min="246" max="246" width="15.42578125" style="1" customWidth="1"/>
    <col min="247" max="247" width="14.42578125" style="1" customWidth="1"/>
    <col min="248" max="249" width="11" style="1" customWidth="1"/>
    <col min="250" max="250" width="15" style="1" customWidth="1"/>
    <col min="251" max="251" width="11" style="1" customWidth="1"/>
    <col min="252" max="252" width="12.7109375" style="1" customWidth="1"/>
    <col min="253" max="253" width="12.85546875" style="1" customWidth="1"/>
    <col min="254" max="254" width="13.42578125" style="1" customWidth="1"/>
    <col min="255" max="258" width="9.140625" style="1"/>
    <col min="259" max="259" width="15.28515625" style="1" customWidth="1"/>
    <col min="260" max="260" width="9.28515625" style="1" bestFit="1" customWidth="1"/>
    <col min="261" max="261" width="9.140625" style="1"/>
    <col min="262" max="262" width="12.7109375" style="1" customWidth="1"/>
    <col min="263" max="501" width="9.140625" style="1"/>
    <col min="502" max="502" width="15.42578125" style="1" customWidth="1"/>
    <col min="503" max="503" width="14.42578125" style="1" customWidth="1"/>
    <col min="504" max="505" width="11" style="1" customWidth="1"/>
    <col min="506" max="506" width="15" style="1" customWidth="1"/>
    <col min="507" max="507" width="11" style="1" customWidth="1"/>
    <col min="508" max="508" width="12.7109375" style="1" customWidth="1"/>
    <col min="509" max="509" width="12.85546875" style="1" customWidth="1"/>
    <col min="510" max="510" width="13.42578125" style="1" customWidth="1"/>
    <col min="511" max="514" width="9.140625" style="1"/>
    <col min="515" max="515" width="15.28515625" style="1" customWidth="1"/>
    <col min="516" max="516" width="9.28515625" style="1" bestFit="1" customWidth="1"/>
    <col min="517" max="517" width="9.140625" style="1"/>
    <col min="518" max="518" width="12.7109375" style="1" customWidth="1"/>
    <col min="519" max="757" width="9.140625" style="1"/>
    <col min="758" max="758" width="15.42578125" style="1" customWidth="1"/>
    <col min="759" max="759" width="14.42578125" style="1" customWidth="1"/>
    <col min="760" max="761" width="11" style="1" customWidth="1"/>
    <col min="762" max="762" width="15" style="1" customWidth="1"/>
    <col min="763" max="763" width="11" style="1" customWidth="1"/>
    <col min="764" max="764" width="12.7109375" style="1" customWidth="1"/>
    <col min="765" max="765" width="12.85546875" style="1" customWidth="1"/>
    <col min="766" max="766" width="13.42578125" style="1" customWidth="1"/>
    <col min="767" max="770" width="9.140625" style="1"/>
    <col min="771" max="771" width="15.28515625" style="1" customWidth="1"/>
    <col min="772" max="772" width="9.28515625" style="1" bestFit="1" customWidth="1"/>
    <col min="773" max="773" width="9.140625" style="1"/>
    <col min="774" max="774" width="12.7109375" style="1" customWidth="1"/>
    <col min="775" max="1013" width="9.140625" style="1"/>
    <col min="1014" max="1014" width="15.42578125" style="1" customWidth="1"/>
    <col min="1015" max="1015" width="14.42578125" style="1" customWidth="1"/>
    <col min="1016" max="1017" width="11" style="1" customWidth="1"/>
    <col min="1018" max="1018" width="15" style="1" customWidth="1"/>
    <col min="1019" max="1019" width="11" style="1" customWidth="1"/>
    <col min="1020" max="1020" width="12.7109375" style="1" customWidth="1"/>
    <col min="1021" max="1021" width="12.85546875" style="1" customWidth="1"/>
    <col min="1022" max="1022" width="13.42578125" style="1" customWidth="1"/>
    <col min="1023" max="1026" width="9.140625" style="1"/>
    <col min="1027" max="1027" width="15.28515625" style="1" customWidth="1"/>
    <col min="1028" max="1028" width="9.28515625" style="1" bestFit="1" customWidth="1"/>
    <col min="1029" max="1029" width="9.140625" style="1"/>
    <col min="1030" max="1030" width="12.7109375" style="1" customWidth="1"/>
    <col min="1031" max="1269" width="9.140625" style="1"/>
    <col min="1270" max="1270" width="15.42578125" style="1" customWidth="1"/>
    <col min="1271" max="1271" width="14.42578125" style="1" customWidth="1"/>
    <col min="1272" max="1273" width="11" style="1" customWidth="1"/>
    <col min="1274" max="1274" width="15" style="1" customWidth="1"/>
    <col min="1275" max="1275" width="11" style="1" customWidth="1"/>
    <col min="1276" max="1276" width="12.7109375" style="1" customWidth="1"/>
    <col min="1277" max="1277" width="12.85546875" style="1" customWidth="1"/>
    <col min="1278" max="1278" width="13.42578125" style="1" customWidth="1"/>
    <col min="1279" max="1282" width="9.140625" style="1"/>
    <col min="1283" max="1283" width="15.28515625" style="1" customWidth="1"/>
    <col min="1284" max="1284" width="9.28515625" style="1" bestFit="1" customWidth="1"/>
    <col min="1285" max="1285" width="9.140625" style="1"/>
    <col min="1286" max="1286" width="12.7109375" style="1" customWidth="1"/>
    <col min="1287" max="1525" width="9.140625" style="1"/>
    <col min="1526" max="1526" width="15.42578125" style="1" customWidth="1"/>
    <col min="1527" max="1527" width="14.42578125" style="1" customWidth="1"/>
    <col min="1528" max="1529" width="11" style="1" customWidth="1"/>
    <col min="1530" max="1530" width="15" style="1" customWidth="1"/>
    <col min="1531" max="1531" width="11" style="1" customWidth="1"/>
    <col min="1532" max="1532" width="12.7109375" style="1" customWidth="1"/>
    <col min="1533" max="1533" width="12.85546875" style="1" customWidth="1"/>
    <col min="1534" max="1534" width="13.42578125" style="1" customWidth="1"/>
    <col min="1535" max="1538" width="9.140625" style="1"/>
    <col min="1539" max="1539" width="15.28515625" style="1" customWidth="1"/>
    <col min="1540" max="1540" width="9.28515625" style="1" bestFit="1" customWidth="1"/>
    <col min="1541" max="1541" width="9.140625" style="1"/>
    <col min="1542" max="1542" width="12.7109375" style="1" customWidth="1"/>
    <col min="1543" max="1781" width="9.140625" style="1"/>
    <col min="1782" max="1782" width="15.42578125" style="1" customWidth="1"/>
    <col min="1783" max="1783" width="14.42578125" style="1" customWidth="1"/>
    <col min="1784" max="1785" width="11" style="1" customWidth="1"/>
    <col min="1786" max="1786" width="15" style="1" customWidth="1"/>
    <col min="1787" max="1787" width="11" style="1" customWidth="1"/>
    <col min="1788" max="1788" width="12.7109375" style="1" customWidth="1"/>
    <col min="1789" max="1789" width="12.85546875" style="1" customWidth="1"/>
    <col min="1790" max="1790" width="13.42578125" style="1" customWidth="1"/>
    <col min="1791" max="1794" width="9.140625" style="1"/>
    <col min="1795" max="1795" width="15.28515625" style="1" customWidth="1"/>
    <col min="1796" max="1796" width="9.28515625" style="1" bestFit="1" customWidth="1"/>
    <col min="1797" max="1797" width="9.140625" style="1"/>
    <col min="1798" max="1798" width="12.7109375" style="1" customWidth="1"/>
    <col min="1799" max="2037" width="9.140625" style="1"/>
    <col min="2038" max="2038" width="15.42578125" style="1" customWidth="1"/>
    <col min="2039" max="2039" width="14.42578125" style="1" customWidth="1"/>
    <col min="2040" max="2041" width="11" style="1" customWidth="1"/>
    <col min="2042" max="2042" width="15" style="1" customWidth="1"/>
    <col min="2043" max="2043" width="11" style="1" customWidth="1"/>
    <col min="2044" max="2044" width="12.7109375" style="1" customWidth="1"/>
    <col min="2045" max="2045" width="12.85546875" style="1" customWidth="1"/>
    <col min="2046" max="2046" width="13.42578125" style="1" customWidth="1"/>
    <col min="2047" max="2050" width="9.140625" style="1"/>
    <col min="2051" max="2051" width="15.28515625" style="1" customWidth="1"/>
    <col min="2052" max="2052" width="9.28515625" style="1" bestFit="1" customWidth="1"/>
    <col min="2053" max="2053" width="9.140625" style="1"/>
    <col min="2054" max="2054" width="12.7109375" style="1" customWidth="1"/>
    <col min="2055" max="2293" width="9.140625" style="1"/>
    <col min="2294" max="2294" width="15.42578125" style="1" customWidth="1"/>
    <col min="2295" max="2295" width="14.42578125" style="1" customWidth="1"/>
    <col min="2296" max="2297" width="11" style="1" customWidth="1"/>
    <col min="2298" max="2298" width="15" style="1" customWidth="1"/>
    <col min="2299" max="2299" width="11" style="1" customWidth="1"/>
    <col min="2300" max="2300" width="12.7109375" style="1" customWidth="1"/>
    <col min="2301" max="2301" width="12.85546875" style="1" customWidth="1"/>
    <col min="2302" max="2302" width="13.42578125" style="1" customWidth="1"/>
    <col min="2303" max="2306" width="9.140625" style="1"/>
    <col min="2307" max="2307" width="15.28515625" style="1" customWidth="1"/>
    <col min="2308" max="2308" width="9.28515625" style="1" bestFit="1" customWidth="1"/>
    <col min="2309" max="2309" width="9.140625" style="1"/>
    <col min="2310" max="2310" width="12.7109375" style="1" customWidth="1"/>
    <col min="2311" max="2549" width="9.140625" style="1"/>
    <col min="2550" max="2550" width="15.42578125" style="1" customWidth="1"/>
    <col min="2551" max="2551" width="14.42578125" style="1" customWidth="1"/>
    <col min="2552" max="2553" width="11" style="1" customWidth="1"/>
    <col min="2554" max="2554" width="15" style="1" customWidth="1"/>
    <col min="2555" max="2555" width="11" style="1" customWidth="1"/>
    <col min="2556" max="2556" width="12.7109375" style="1" customWidth="1"/>
    <col min="2557" max="2557" width="12.85546875" style="1" customWidth="1"/>
    <col min="2558" max="2558" width="13.42578125" style="1" customWidth="1"/>
    <col min="2559" max="2562" width="9.140625" style="1"/>
    <col min="2563" max="2563" width="15.28515625" style="1" customWidth="1"/>
    <col min="2564" max="2564" width="9.28515625" style="1" bestFit="1" customWidth="1"/>
    <col min="2565" max="2565" width="9.140625" style="1"/>
    <col min="2566" max="2566" width="12.7109375" style="1" customWidth="1"/>
    <col min="2567" max="2805" width="9.140625" style="1"/>
    <col min="2806" max="2806" width="15.42578125" style="1" customWidth="1"/>
    <col min="2807" max="2807" width="14.42578125" style="1" customWidth="1"/>
    <col min="2808" max="2809" width="11" style="1" customWidth="1"/>
    <col min="2810" max="2810" width="15" style="1" customWidth="1"/>
    <col min="2811" max="2811" width="11" style="1" customWidth="1"/>
    <col min="2812" max="2812" width="12.7109375" style="1" customWidth="1"/>
    <col min="2813" max="2813" width="12.85546875" style="1" customWidth="1"/>
    <col min="2814" max="2814" width="13.42578125" style="1" customWidth="1"/>
    <col min="2815" max="2818" width="9.140625" style="1"/>
    <col min="2819" max="2819" width="15.28515625" style="1" customWidth="1"/>
    <col min="2820" max="2820" width="9.28515625" style="1" bestFit="1" customWidth="1"/>
    <col min="2821" max="2821" width="9.140625" style="1"/>
    <col min="2822" max="2822" width="12.7109375" style="1" customWidth="1"/>
    <col min="2823" max="3061" width="9.140625" style="1"/>
    <col min="3062" max="3062" width="15.42578125" style="1" customWidth="1"/>
    <col min="3063" max="3063" width="14.42578125" style="1" customWidth="1"/>
    <col min="3064" max="3065" width="11" style="1" customWidth="1"/>
    <col min="3066" max="3066" width="15" style="1" customWidth="1"/>
    <col min="3067" max="3067" width="11" style="1" customWidth="1"/>
    <col min="3068" max="3068" width="12.7109375" style="1" customWidth="1"/>
    <col min="3069" max="3069" width="12.85546875" style="1" customWidth="1"/>
    <col min="3070" max="3070" width="13.42578125" style="1" customWidth="1"/>
    <col min="3071" max="3074" width="9.140625" style="1"/>
    <col min="3075" max="3075" width="15.28515625" style="1" customWidth="1"/>
    <col min="3076" max="3076" width="9.28515625" style="1" bestFit="1" customWidth="1"/>
    <col min="3077" max="3077" width="9.140625" style="1"/>
    <col min="3078" max="3078" width="12.7109375" style="1" customWidth="1"/>
    <col min="3079" max="3317" width="9.140625" style="1"/>
    <col min="3318" max="3318" width="15.42578125" style="1" customWidth="1"/>
    <col min="3319" max="3319" width="14.42578125" style="1" customWidth="1"/>
    <col min="3320" max="3321" width="11" style="1" customWidth="1"/>
    <col min="3322" max="3322" width="15" style="1" customWidth="1"/>
    <col min="3323" max="3323" width="11" style="1" customWidth="1"/>
    <col min="3324" max="3324" width="12.7109375" style="1" customWidth="1"/>
    <col min="3325" max="3325" width="12.85546875" style="1" customWidth="1"/>
    <col min="3326" max="3326" width="13.42578125" style="1" customWidth="1"/>
    <col min="3327" max="3330" width="9.140625" style="1"/>
    <col min="3331" max="3331" width="15.28515625" style="1" customWidth="1"/>
    <col min="3332" max="3332" width="9.28515625" style="1" bestFit="1" customWidth="1"/>
    <col min="3333" max="3333" width="9.140625" style="1"/>
    <col min="3334" max="3334" width="12.7109375" style="1" customWidth="1"/>
    <col min="3335" max="3573" width="9.140625" style="1"/>
    <col min="3574" max="3574" width="15.42578125" style="1" customWidth="1"/>
    <col min="3575" max="3575" width="14.42578125" style="1" customWidth="1"/>
    <col min="3576" max="3577" width="11" style="1" customWidth="1"/>
    <col min="3578" max="3578" width="15" style="1" customWidth="1"/>
    <col min="3579" max="3579" width="11" style="1" customWidth="1"/>
    <col min="3580" max="3580" width="12.7109375" style="1" customWidth="1"/>
    <col min="3581" max="3581" width="12.85546875" style="1" customWidth="1"/>
    <col min="3582" max="3582" width="13.42578125" style="1" customWidth="1"/>
    <col min="3583" max="3586" width="9.140625" style="1"/>
    <col min="3587" max="3587" width="15.28515625" style="1" customWidth="1"/>
    <col min="3588" max="3588" width="9.28515625" style="1" bestFit="1" customWidth="1"/>
    <col min="3589" max="3589" width="9.140625" style="1"/>
    <col min="3590" max="3590" width="12.7109375" style="1" customWidth="1"/>
    <col min="3591" max="3829" width="9.140625" style="1"/>
    <col min="3830" max="3830" width="15.42578125" style="1" customWidth="1"/>
    <col min="3831" max="3831" width="14.42578125" style="1" customWidth="1"/>
    <col min="3832" max="3833" width="11" style="1" customWidth="1"/>
    <col min="3834" max="3834" width="15" style="1" customWidth="1"/>
    <col min="3835" max="3835" width="11" style="1" customWidth="1"/>
    <col min="3836" max="3836" width="12.7109375" style="1" customWidth="1"/>
    <col min="3837" max="3837" width="12.85546875" style="1" customWidth="1"/>
    <col min="3838" max="3838" width="13.42578125" style="1" customWidth="1"/>
    <col min="3839" max="3842" width="9.140625" style="1"/>
    <col min="3843" max="3843" width="15.28515625" style="1" customWidth="1"/>
    <col min="3844" max="3844" width="9.28515625" style="1" bestFit="1" customWidth="1"/>
    <col min="3845" max="3845" width="9.140625" style="1"/>
    <col min="3846" max="3846" width="12.7109375" style="1" customWidth="1"/>
    <col min="3847" max="4085" width="9.140625" style="1"/>
    <col min="4086" max="4086" width="15.42578125" style="1" customWidth="1"/>
    <col min="4087" max="4087" width="14.42578125" style="1" customWidth="1"/>
    <col min="4088" max="4089" width="11" style="1" customWidth="1"/>
    <col min="4090" max="4090" width="15" style="1" customWidth="1"/>
    <col min="4091" max="4091" width="11" style="1" customWidth="1"/>
    <col min="4092" max="4092" width="12.7109375" style="1" customWidth="1"/>
    <col min="4093" max="4093" width="12.85546875" style="1" customWidth="1"/>
    <col min="4094" max="4094" width="13.42578125" style="1" customWidth="1"/>
    <col min="4095" max="4098" width="9.140625" style="1"/>
    <col min="4099" max="4099" width="15.28515625" style="1" customWidth="1"/>
    <col min="4100" max="4100" width="9.28515625" style="1" bestFit="1" customWidth="1"/>
    <col min="4101" max="4101" width="9.140625" style="1"/>
    <col min="4102" max="4102" width="12.7109375" style="1" customWidth="1"/>
    <col min="4103" max="4341" width="9.140625" style="1"/>
    <col min="4342" max="4342" width="15.42578125" style="1" customWidth="1"/>
    <col min="4343" max="4343" width="14.42578125" style="1" customWidth="1"/>
    <col min="4344" max="4345" width="11" style="1" customWidth="1"/>
    <col min="4346" max="4346" width="15" style="1" customWidth="1"/>
    <col min="4347" max="4347" width="11" style="1" customWidth="1"/>
    <col min="4348" max="4348" width="12.7109375" style="1" customWidth="1"/>
    <col min="4349" max="4349" width="12.85546875" style="1" customWidth="1"/>
    <col min="4350" max="4350" width="13.42578125" style="1" customWidth="1"/>
    <col min="4351" max="4354" width="9.140625" style="1"/>
    <col min="4355" max="4355" width="15.28515625" style="1" customWidth="1"/>
    <col min="4356" max="4356" width="9.28515625" style="1" bestFit="1" customWidth="1"/>
    <col min="4357" max="4357" width="9.140625" style="1"/>
    <col min="4358" max="4358" width="12.7109375" style="1" customWidth="1"/>
    <col min="4359" max="4597" width="9.140625" style="1"/>
    <col min="4598" max="4598" width="15.42578125" style="1" customWidth="1"/>
    <col min="4599" max="4599" width="14.42578125" style="1" customWidth="1"/>
    <col min="4600" max="4601" width="11" style="1" customWidth="1"/>
    <col min="4602" max="4602" width="15" style="1" customWidth="1"/>
    <col min="4603" max="4603" width="11" style="1" customWidth="1"/>
    <col min="4604" max="4604" width="12.7109375" style="1" customWidth="1"/>
    <col min="4605" max="4605" width="12.85546875" style="1" customWidth="1"/>
    <col min="4606" max="4606" width="13.42578125" style="1" customWidth="1"/>
    <col min="4607" max="4610" width="9.140625" style="1"/>
    <col min="4611" max="4611" width="15.28515625" style="1" customWidth="1"/>
    <col min="4612" max="4612" width="9.28515625" style="1" bestFit="1" customWidth="1"/>
    <col min="4613" max="4613" width="9.140625" style="1"/>
    <col min="4614" max="4614" width="12.7109375" style="1" customWidth="1"/>
    <col min="4615" max="4853" width="9.140625" style="1"/>
    <col min="4854" max="4854" width="15.42578125" style="1" customWidth="1"/>
    <col min="4855" max="4855" width="14.42578125" style="1" customWidth="1"/>
    <col min="4856" max="4857" width="11" style="1" customWidth="1"/>
    <col min="4858" max="4858" width="15" style="1" customWidth="1"/>
    <col min="4859" max="4859" width="11" style="1" customWidth="1"/>
    <col min="4860" max="4860" width="12.7109375" style="1" customWidth="1"/>
    <col min="4861" max="4861" width="12.85546875" style="1" customWidth="1"/>
    <col min="4862" max="4862" width="13.42578125" style="1" customWidth="1"/>
    <col min="4863" max="4866" width="9.140625" style="1"/>
    <col min="4867" max="4867" width="15.28515625" style="1" customWidth="1"/>
    <col min="4868" max="4868" width="9.28515625" style="1" bestFit="1" customWidth="1"/>
    <col min="4869" max="4869" width="9.140625" style="1"/>
    <col min="4870" max="4870" width="12.7109375" style="1" customWidth="1"/>
    <col min="4871" max="5109" width="9.140625" style="1"/>
    <col min="5110" max="5110" width="15.42578125" style="1" customWidth="1"/>
    <col min="5111" max="5111" width="14.42578125" style="1" customWidth="1"/>
    <col min="5112" max="5113" width="11" style="1" customWidth="1"/>
    <col min="5114" max="5114" width="15" style="1" customWidth="1"/>
    <col min="5115" max="5115" width="11" style="1" customWidth="1"/>
    <col min="5116" max="5116" width="12.7109375" style="1" customWidth="1"/>
    <col min="5117" max="5117" width="12.85546875" style="1" customWidth="1"/>
    <col min="5118" max="5118" width="13.42578125" style="1" customWidth="1"/>
    <col min="5119" max="5122" width="9.140625" style="1"/>
    <col min="5123" max="5123" width="15.28515625" style="1" customWidth="1"/>
    <col min="5124" max="5124" width="9.28515625" style="1" bestFit="1" customWidth="1"/>
    <col min="5125" max="5125" width="9.140625" style="1"/>
    <col min="5126" max="5126" width="12.7109375" style="1" customWidth="1"/>
    <col min="5127" max="5365" width="9.140625" style="1"/>
    <col min="5366" max="5366" width="15.42578125" style="1" customWidth="1"/>
    <col min="5367" max="5367" width="14.42578125" style="1" customWidth="1"/>
    <col min="5368" max="5369" width="11" style="1" customWidth="1"/>
    <col min="5370" max="5370" width="15" style="1" customWidth="1"/>
    <col min="5371" max="5371" width="11" style="1" customWidth="1"/>
    <col min="5372" max="5372" width="12.7109375" style="1" customWidth="1"/>
    <col min="5373" max="5373" width="12.85546875" style="1" customWidth="1"/>
    <col min="5374" max="5374" width="13.42578125" style="1" customWidth="1"/>
    <col min="5375" max="5378" width="9.140625" style="1"/>
    <col min="5379" max="5379" width="15.28515625" style="1" customWidth="1"/>
    <col min="5380" max="5380" width="9.28515625" style="1" bestFit="1" customWidth="1"/>
    <col min="5381" max="5381" width="9.140625" style="1"/>
    <col min="5382" max="5382" width="12.7109375" style="1" customWidth="1"/>
    <col min="5383" max="5621" width="9.140625" style="1"/>
    <col min="5622" max="5622" width="15.42578125" style="1" customWidth="1"/>
    <col min="5623" max="5623" width="14.42578125" style="1" customWidth="1"/>
    <col min="5624" max="5625" width="11" style="1" customWidth="1"/>
    <col min="5626" max="5626" width="15" style="1" customWidth="1"/>
    <col min="5627" max="5627" width="11" style="1" customWidth="1"/>
    <col min="5628" max="5628" width="12.7109375" style="1" customWidth="1"/>
    <col min="5629" max="5629" width="12.85546875" style="1" customWidth="1"/>
    <col min="5630" max="5630" width="13.42578125" style="1" customWidth="1"/>
    <col min="5631" max="5634" width="9.140625" style="1"/>
    <col min="5635" max="5635" width="15.28515625" style="1" customWidth="1"/>
    <col min="5636" max="5636" width="9.28515625" style="1" bestFit="1" customWidth="1"/>
    <col min="5637" max="5637" width="9.140625" style="1"/>
    <col min="5638" max="5638" width="12.7109375" style="1" customWidth="1"/>
    <col min="5639" max="5877" width="9.140625" style="1"/>
    <col min="5878" max="5878" width="15.42578125" style="1" customWidth="1"/>
    <col min="5879" max="5879" width="14.42578125" style="1" customWidth="1"/>
    <col min="5880" max="5881" width="11" style="1" customWidth="1"/>
    <col min="5882" max="5882" width="15" style="1" customWidth="1"/>
    <col min="5883" max="5883" width="11" style="1" customWidth="1"/>
    <col min="5884" max="5884" width="12.7109375" style="1" customWidth="1"/>
    <col min="5885" max="5885" width="12.85546875" style="1" customWidth="1"/>
    <col min="5886" max="5886" width="13.42578125" style="1" customWidth="1"/>
    <col min="5887" max="5890" width="9.140625" style="1"/>
    <col min="5891" max="5891" width="15.28515625" style="1" customWidth="1"/>
    <col min="5892" max="5892" width="9.28515625" style="1" bestFit="1" customWidth="1"/>
    <col min="5893" max="5893" width="9.140625" style="1"/>
    <col min="5894" max="5894" width="12.7109375" style="1" customWidth="1"/>
    <col min="5895" max="6133" width="9.140625" style="1"/>
    <col min="6134" max="6134" width="15.42578125" style="1" customWidth="1"/>
    <col min="6135" max="6135" width="14.42578125" style="1" customWidth="1"/>
    <col min="6136" max="6137" width="11" style="1" customWidth="1"/>
    <col min="6138" max="6138" width="15" style="1" customWidth="1"/>
    <col min="6139" max="6139" width="11" style="1" customWidth="1"/>
    <col min="6140" max="6140" width="12.7109375" style="1" customWidth="1"/>
    <col min="6141" max="6141" width="12.85546875" style="1" customWidth="1"/>
    <col min="6142" max="6142" width="13.42578125" style="1" customWidth="1"/>
    <col min="6143" max="6146" width="9.140625" style="1"/>
    <col min="6147" max="6147" width="15.28515625" style="1" customWidth="1"/>
    <col min="6148" max="6148" width="9.28515625" style="1" bestFit="1" customWidth="1"/>
    <col min="6149" max="6149" width="9.140625" style="1"/>
    <col min="6150" max="6150" width="12.7109375" style="1" customWidth="1"/>
    <col min="6151" max="6389" width="9.140625" style="1"/>
    <col min="6390" max="6390" width="15.42578125" style="1" customWidth="1"/>
    <col min="6391" max="6391" width="14.42578125" style="1" customWidth="1"/>
    <col min="6392" max="6393" width="11" style="1" customWidth="1"/>
    <col min="6394" max="6394" width="15" style="1" customWidth="1"/>
    <col min="6395" max="6395" width="11" style="1" customWidth="1"/>
    <col min="6396" max="6396" width="12.7109375" style="1" customWidth="1"/>
    <col min="6397" max="6397" width="12.85546875" style="1" customWidth="1"/>
    <col min="6398" max="6398" width="13.42578125" style="1" customWidth="1"/>
    <col min="6399" max="6402" width="9.140625" style="1"/>
    <col min="6403" max="6403" width="15.28515625" style="1" customWidth="1"/>
    <col min="6404" max="6404" width="9.28515625" style="1" bestFit="1" customWidth="1"/>
    <col min="6405" max="6405" width="9.140625" style="1"/>
    <col min="6406" max="6406" width="12.7109375" style="1" customWidth="1"/>
    <col min="6407" max="6645" width="9.140625" style="1"/>
    <col min="6646" max="6646" width="15.42578125" style="1" customWidth="1"/>
    <col min="6647" max="6647" width="14.42578125" style="1" customWidth="1"/>
    <col min="6648" max="6649" width="11" style="1" customWidth="1"/>
    <col min="6650" max="6650" width="15" style="1" customWidth="1"/>
    <col min="6651" max="6651" width="11" style="1" customWidth="1"/>
    <col min="6652" max="6652" width="12.7109375" style="1" customWidth="1"/>
    <col min="6653" max="6653" width="12.85546875" style="1" customWidth="1"/>
    <col min="6654" max="6654" width="13.42578125" style="1" customWidth="1"/>
    <col min="6655" max="6658" width="9.140625" style="1"/>
    <col min="6659" max="6659" width="15.28515625" style="1" customWidth="1"/>
    <col min="6660" max="6660" width="9.28515625" style="1" bestFit="1" customWidth="1"/>
    <col min="6661" max="6661" width="9.140625" style="1"/>
    <col min="6662" max="6662" width="12.7109375" style="1" customWidth="1"/>
    <col min="6663" max="6901" width="9.140625" style="1"/>
    <col min="6902" max="6902" width="15.42578125" style="1" customWidth="1"/>
    <col min="6903" max="6903" width="14.42578125" style="1" customWidth="1"/>
    <col min="6904" max="6905" width="11" style="1" customWidth="1"/>
    <col min="6906" max="6906" width="15" style="1" customWidth="1"/>
    <col min="6907" max="6907" width="11" style="1" customWidth="1"/>
    <col min="6908" max="6908" width="12.7109375" style="1" customWidth="1"/>
    <col min="6909" max="6909" width="12.85546875" style="1" customWidth="1"/>
    <col min="6910" max="6910" width="13.42578125" style="1" customWidth="1"/>
    <col min="6911" max="6914" width="9.140625" style="1"/>
    <col min="6915" max="6915" width="15.28515625" style="1" customWidth="1"/>
    <col min="6916" max="6916" width="9.28515625" style="1" bestFit="1" customWidth="1"/>
    <col min="6917" max="6917" width="9.140625" style="1"/>
    <col min="6918" max="6918" width="12.7109375" style="1" customWidth="1"/>
    <col min="6919" max="7157" width="9.140625" style="1"/>
    <col min="7158" max="7158" width="15.42578125" style="1" customWidth="1"/>
    <col min="7159" max="7159" width="14.42578125" style="1" customWidth="1"/>
    <col min="7160" max="7161" width="11" style="1" customWidth="1"/>
    <col min="7162" max="7162" width="15" style="1" customWidth="1"/>
    <col min="7163" max="7163" width="11" style="1" customWidth="1"/>
    <col min="7164" max="7164" width="12.7109375" style="1" customWidth="1"/>
    <col min="7165" max="7165" width="12.85546875" style="1" customWidth="1"/>
    <col min="7166" max="7166" width="13.42578125" style="1" customWidth="1"/>
    <col min="7167" max="7170" width="9.140625" style="1"/>
    <col min="7171" max="7171" width="15.28515625" style="1" customWidth="1"/>
    <col min="7172" max="7172" width="9.28515625" style="1" bestFit="1" customWidth="1"/>
    <col min="7173" max="7173" width="9.140625" style="1"/>
    <col min="7174" max="7174" width="12.7109375" style="1" customWidth="1"/>
    <col min="7175" max="7413" width="9.140625" style="1"/>
    <col min="7414" max="7414" width="15.42578125" style="1" customWidth="1"/>
    <col min="7415" max="7415" width="14.42578125" style="1" customWidth="1"/>
    <col min="7416" max="7417" width="11" style="1" customWidth="1"/>
    <col min="7418" max="7418" width="15" style="1" customWidth="1"/>
    <col min="7419" max="7419" width="11" style="1" customWidth="1"/>
    <col min="7420" max="7420" width="12.7109375" style="1" customWidth="1"/>
    <col min="7421" max="7421" width="12.85546875" style="1" customWidth="1"/>
    <col min="7422" max="7422" width="13.42578125" style="1" customWidth="1"/>
    <col min="7423" max="7426" width="9.140625" style="1"/>
    <col min="7427" max="7427" width="15.28515625" style="1" customWidth="1"/>
    <col min="7428" max="7428" width="9.28515625" style="1" bestFit="1" customWidth="1"/>
    <col min="7429" max="7429" width="9.140625" style="1"/>
    <col min="7430" max="7430" width="12.7109375" style="1" customWidth="1"/>
    <col min="7431" max="7669" width="9.140625" style="1"/>
    <col min="7670" max="7670" width="15.42578125" style="1" customWidth="1"/>
    <col min="7671" max="7671" width="14.42578125" style="1" customWidth="1"/>
    <col min="7672" max="7673" width="11" style="1" customWidth="1"/>
    <col min="7674" max="7674" width="15" style="1" customWidth="1"/>
    <col min="7675" max="7675" width="11" style="1" customWidth="1"/>
    <col min="7676" max="7676" width="12.7109375" style="1" customWidth="1"/>
    <col min="7677" max="7677" width="12.85546875" style="1" customWidth="1"/>
    <col min="7678" max="7678" width="13.42578125" style="1" customWidth="1"/>
    <col min="7679" max="7682" width="9.140625" style="1"/>
    <col min="7683" max="7683" width="15.28515625" style="1" customWidth="1"/>
    <col min="7684" max="7684" width="9.28515625" style="1" bestFit="1" customWidth="1"/>
    <col min="7685" max="7685" width="9.140625" style="1"/>
    <col min="7686" max="7686" width="12.7109375" style="1" customWidth="1"/>
    <col min="7687" max="7925" width="9.140625" style="1"/>
    <col min="7926" max="7926" width="15.42578125" style="1" customWidth="1"/>
    <col min="7927" max="7927" width="14.42578125" style="1" customWidth="1"/>
    <col min="7928" max="7929" width="11" style="1" customWidth="1"/>
    <col min="7930" max="7930" width="15" style="1" customWidth="1"/>
    <col min="7931" max="7931" width="11" style="1" customWidth="1"/>
    <col min="7932" max="7932" width="12.7109375" style="1" customWidth="1"/>
    <col min="7933" max="7933" width="12.85546875" style="1" customWidth="1"/>
    <col min="7934" max="7934" width="13.42578125" style="1" customWidth="1"/>
    <col min="7935" max="7938" width="9.140625" style="1"/>
    <col min="7939" max="7939" width="15.28515625" style="1" customWidth="1"/>
    <col min="7940" max="7940" width="9.28515625" style="1" bestFit="1" customWidth="1"/>
    <col min="7941" max="7941" width="9.140625" style="1"/>
    <col min="7942" max="7942" width="12.7109375" style="1" customWidth="1"/>
    <col min="7943" max="8181" width="9.140625" style="1"/>
    <col min="8182" max="8182" width="15.42578125" style="1" customWidth="1"/>
    <col min="8183" max="8183" width="14.42578125" style="1" customWidth="1"/>
    <col min="8184" max="8185" width="11" style="1" customWidth="1"/>
    <col min="8186" max="8186" width="15" style="1" customWidth="1"/>
    <col min="8187" max="8187" width="11" style="1" customWidth="1"/>
    <col min="8188" max="8188" width="12.7109375" style="1" customWidth="1"/>
    <col min="8189" max="8189" width="12.85546875" style="1" customWidth="1"/>
    <col min="8190" max="8190" width="13.42578125" style="1" customWidth="1"/>
    <col min="8191" max="8194" width="9.140625" style="1"/>
    <col min="8195" max="8195" width="15.28515625" style="1" customWidth="1"/>
    <col min="8196" max="8196" width="9.28515625" style="1" bestFit="1" customWidth="1"/>
    <col min="8197" max="8197" width="9.140625" style="1"/>
    <col min="8198" max="8198" width="12.7109375" style="1" customWidth="1"/>
    <col min="8199" max="8437" width="9.140625" style="1"/>
    <col min="8438" max="8438" width="15.42578125" style="1" customWidth="1"/>
    <col min="8439" max="8439" width="14.42578125" style="1" customWidth="1"/>
    <col min="8440" max="8441" width="11" style="1" customWidth="1"/>
    <col min="8442" max="8442" width="15" style="1" customWidth="1"/>
    <col min="8443" max="8443" width="11" style="1" customWidth="1"/>
    <col min="8444" max="8444" width="12.7109375" style="1" customWidth="1"/>
    <col min="8445" max="8445" width="12.85546875" style="1" customWidth="1"/>
    <col min="8446" max="8446" width="13.42578125" style="1" customWidth="1"/>
    <col min="8447" max="8450" width="9.140625" style="1"/>
    <col min="8451" max="8451" width="15.28515625" style="1" customWidth="1"/>
    <col min="8452" max="8452" width="9.28515625" style="1" bestFit="1" customWidth="1"/>
    <col min="8453" max="8453" width="9.140625" style="1"/>
    <col min="8454" max="8454" width="12.7109375" style="1" customWidth="1"/>
    <col min="8455" max="8693" width="9.140625" style="1"/>
    <col min="8694" max="8694" width="15.42578125" style="1" customWidth="1"/>
    <col min="8695" max="8695" width="14.42578125" style="1" customWidth="1"/>
    <col min="8696" max="8697" width="11" style="1" customWidth="1"/>
    <col min="8698" max="8698" width="15" style="1" customWidth="1"/>
    <col min="8699" max="8699" width="11" style="1" customWidth="1"/>
    <col min="8700" max="8700" width="12.7109375" style="1" customWidth="1"/>
    <col min="8701" max="8701" width="12.85546875" style="1" customWidth="1"/>
    <col min="8702" max="8702" width="13.42578125" style="1" customWidth="1"/>
    <col min="8703" max="8706" width="9.140625" style="1"/>
    <col min="8707" max="8707" width="15.28515625" style="1" customWidth="1"/>
    <col min="8708" max="8708" width="9.28515625" style="1" bestFit="1" customWidth="1"/>
    <col min="8709" max="8709" width="9.140625" style="1"/>
    <col min="8710" max="8710" width="12.7109375" style="1" customWidth="1"/>
    <col min="8711" max="8949" width="9.140625" style="1"/>
    <col min="8950" max="8950" width="15.42578125" style="1" customWidth="1"/>
    <col min="8951" max="8951" width="14.42578125" style="1" customWidth="1"/>
    <col min="8952" max="8953" width="11" style="1" customWidth="1"/>
    <col min="8954" max="8954" width="15" style="1" customWidth="1"/>
    <col min="8955" max="8955" width="11" style="1" customWidth="1"/>
    <col min="8956" max="8956" width="12.7109375" style="1" customWidth="1"/>
    <col min="8957" max="8957" width="12.85546875" style="1" customWidth="1"/>
    <col min="8958" max="8958" width="13.42578125" style="1" customWidth="1"/>
    <col min="8959" max="8962" width="9.140625" style="1"/>
    <col min="8963" max="8963" width="15.28515625" style="1" customWidth="1"/>
    <col min="8964" max="8964" width="9.28515625" style="1" bestFit="1" customWidth="1"/>
    <col min="8965" max="8965" width="9.140625" style="1"/>
    <col min="8966" max="8966" width="12.7109375" style="1" customWidth="1"/>
    <col min="8967" max="9205" width="9.140625" style="1"/>
    <col min="9206" max="9206" width="15.42578125" style="1" customWidth="1"/>
    <col min="9207" max="9207" width="14.42578125" style="1" customWidth="1"/>
    <col min="9208" max="9209" width="11" style="1" customWidth="1"/>
    <col min="9210" max="9210" width="15" style="1" customWidth="1"/>
    <col min="9211" max="9211" width="11" style="1" customWidth="1"/>
    <col min="9212" max="9212" width="12.7109375" style="1" customWidth="1"/>
    <col min="9213" max="9213" width="12.85546875" style="1" customWidth="1"/>
    <col min="9214" max="9214" width="13.42578125" style="1" customWidth="1"/>
    <col min="9215" max="9218" width="9.140625" style="1"/>
    <col min="9219" max="9219" width="15.28515625" style="1" customWidth="1"/>
    <col min="9220" max="9220" width="9.28515625" style="1" bestFit="1" customWidth="1"/>
    <col min="9221" max="9221" width="9.140625" style="1"/>
    <col min="9222" max="9222" width="12.7109375" style="1" customWidth="1"/>
    <col min="9223" max="9461" width="9.140625" style="1"/>
    <col min="9462" max="9462" width="15.42578125" style="1" customWidth="1"/>
    <col min="9463" max="9463" width="14.42578125" style="1" customWidth="1"/>
    <col min="9464" max="9465" width="11" style="1" customWidth="1"/>
    <col min="9466" max="9466" width="15" style="1" customWidth="1"/>
    <col min="9467" max="9467" width="11" style="1" customWidth="1"/>
    <col min="9468" max="9468" width="12.7109375" style="1" customWidth="1"/>
    <col min="9469" max="9469" width="12.85546875" style="1" customWidth="1"/>
    <col min="9470" max="9470" width="13.42578125" style="1" customWidth="1"/>
    <col min="9471" max="9474" width="9.140625" style="1"/>
    <col min="9475" max="9475" width="15.28515625" style="1" customWidth="1"/>
    <col min="9476" max="9476" width="9.28515625" style="1" bestFit="1" customWidth="1"/>
    <col min="9477" max="9477" width="9.140625" style="1"/>
    <col min="9478" max="9478" width="12.7109375" style="1" customWidth="1"/>
    <col min="9479" max="9717" width="9.140625" style="1"/>
    <col min="9718" max="9718" width="15.42578125" style="1" customWidth="1"/>
    <col min="9719" max="9719" width="14.42578125" style="1" customWidth="1"/>
    <col min="9720" max="9721" width="11" style="1" customWidth="1"/>
    <col min="9722" max="9722" width="15" style="1" customWidth="1"/>
    <col min="9723" max="9723" width="11" style="1" customWidth="1"/>
    <col min="9724" max="9724" width="12.7109375" style="1" customWidth="1"/>
    <col min="9725" max="9725" width="12.85546875" style="1" customWidth="1"/>
    <col min="9726" max="9726" width="13.42578125" style="1" customWidth="1"/>
    <col min="9727" max="9730" width="9.140625" style="1"/>
    <col min="9731" max="9731" width="15.28515625" style="1" customWidth="1"/>
    <col min="9732" max="9732" width="9.28515625" style="1" bestFit="1" customWidth="1"/>
    <col min="9733" max="9733" width="9.140625" style="1"/>
    <col min="9734" max="9734" width="12.7109375" style="1" customWidth="1"/>
    <col min="9735" max="9973" width="9.140625" style="1"/>
    <col min="9974" max="9974" width="15.42578125" style="1" customWidth="1"/>
    <col min="9975" max="9975" width="14.42578125" style="1" customWidth="1"/>
    <col min="9976" max="9977" width="11" style="1" customWidth="1"/>
    <col min="9978" max="9978" width="15" style="1" customWidth="1"/>
    <col min="9979" max="9979" width="11" style="1" customWidth="1"/>
    <col min="9980" max="9980" width="12.7109375" style="1" customWidth="1"/>
    <col min="9981" max="9981" width="12.85546875" style="1" customWidth="1"/>
    <col min="9982" max="9982" width="13.42578125" style="1" customWidth="1"/>
    <col min="9983" max="9986" width="9.140625" style="1"/>
    <col min="9987" max="9987" width="15.28515625" style="1" customWidth="1"/>
    <col min="9988" max="9988" width="9.28515625" style="1" bestFit="1" customWidth="1"/>
    <col min="9989" max="9989" width="9.140625" style="1"/>
    <col min="9990" max="9990" width="12.7109375" style="1" customWidth="1"/>
    <col min="9991" max="10229" width="9.140625" style="1"/>
    <col min="10230" max="10230" width="15.42578125" style="1" customWidth="1"/>
    <col min="10231" max="10231" width="14.42578125" style="1" customWidth="1"/>
    <col min="10232" max="10233" width="11" style="1" customWidth="1"/>
    <col min="10234" max="10234" width="15" style="1" customWidth="1"/>
    <col min="10235" max="10235" width="11" style="1" customWidth="1"/>
    <col min="10236" max="10236" width="12.7109375" style="1" customWidth="1"/>
    <col min="10237" max="10237" width="12.85546875" style="1" customWidth="1"/>
    <col min="10238" max="10238" width="13.42578125" style="1" customWidth="1"/>
    <col min="10239" max="10242" width="9.140625" style="1"/>
    <col min="10243" max="10243" width="15.28515625" style="1" customWidth="1"/>
    <col min="10244" max="10244" width="9.28515625" style="1" bestFit="1" customWidth="1"/>
    <col min="10245" max="10245" width="9.140625" style="1"/>
    <col min="10246" max="10246" width="12.7109375" style="1" customWidth="1"/>
    <col min="10247" max="10485" width="9.140625" style="1"/>
    <col min="10486" max="10486" width="15.42578125" style="1" customWidth="1"/>
    <col min="10487" max="10487" width="14.42578125" style="1" customWidth="1"/>
    <col min="10488" max="10489" width="11" style="1" customWidth="1"/>
    <col min="10490" max="10490" width="15" style="1" customWidth="1"/>
    <col min="10491" max="10491" width="11" style="1" customWidth="1"/>
    <col min="10492" max="10492" width="12.7109375" style="1" customWidth="1"/>
    <col min="10493" max="10493" width="12.85546875" style="1" customWidth="1"/>
    <col min="10494" max="10494" width="13.42578125" style="1" customWidth="1"/>
    <col min="10495" max="10498" width="9.140625" style="1"/>
    <col min="10499" max="10499" width="15.28515625" style="1" customWidth="1"/>
    <col min="10500" max="10500" width="9.28515625" style="1" bestFit="1" customWidth="1"/>
    <col min="10501" max="10501" width="9.140625" style="1"/>
    <col min="10502" max="10502" width="12.7109375" style="1" customWidth="1"/>
    <col min="10503" max="10741" width="9.140625" style="1"/>
    <col min="10742" max="10742" width="15.42578125" style="1" customWidth="1"/>
    <col min="10743" max="10743" width="14.42578125" style="1" customWidth="1"/>
    <col min="10744" max="10745" width="11" style="1" customWidth="1"/>
    <col min="10746" max="10746" width="15" style="1" customWidth="1"/>
    <col min="10747" max="10747" width="11" style="1" customWidth="1"/>
    <col min="10748" max="10748" width="12.7109375" style="1" customWidth="1"/>
    <col min="10749" max="10749" width="12.85546875" style="1" customWidth="1"/>
    <col min="10750" max="10750" width="13.42578125" style="1" customWidth="1"/>
    <col min="10751" max="10754" width="9.140625" style="1"/>
    <col min="10755" max="10755" width="15.28515625" style="1" customWidth="1"/>
    <col min="10756" max="10756" width="9.28515625" style="1" bestFit="1" customWidth="1"/>
    <col min="10757" max="10757" width="9.140625" style="1"/>
    <col min="10758" max="10758" width="12.7109375" style="1" customWidth="1"/>
    <col min="10759" max="10997" width="9.140625" style="1"/>
    <col min="10998" max="10998" width="15.42578125" style="1" customWidth="1"/>
    <col min="10999" max="10999" width="14.42578125" style="1" customWidth="1"/>
    <col min="11000" max="11001" width="11" style="1" customWidth="1"/>
    <col min="11002" max="11002" width="15" style="1" customWidth="1"/>
    <col min="11003" max="11003" width="11" style="1" customWidth="1"/>
    <col min="11004" max="11004" width="12.7109375" style="1" customWidth="1"/>
    <col min="11005" max="11005" width="12.85546875" style="1" customWidth="1"/>
    <col min="11006" max="11006" width="13.42578125" style="1" customWidth="1"/>
    <col min="11007" max="11010" width="9.140625" style="1"/>
    <col min="11011" max="11011" width="15.28515625" style="1" customWidth="1"/>
    <col min="11012" max="11012" width="9.28515625" style="1" bestFit="1" customWidth="1"/>
    <col min="11013" max="11013" width="9.140625" style="1"/>
    <col min="11014" max="11014" width="12.7109375" style="1" customWidth="1"/>
    <col min="11015" max="11253" width="9.140625" style="1"/>
    <col min="11254" max="11254" width="15.42578125" style="1" customWidth="1"/>
    <col min="11255" max="11255" width="14.42578125" style="1" customWidth="1"/>
    <col min="11256" max="11257" width="11" style="1" customWidth="1"/>
    <col min="11258" max="11258" width="15" style="1" customWidth="1"/>
    <col min="11259" max="11259" width="11" style="1" customWidth="1"/>
    <col min="11260" max="11260" width="12.7109375" style="1" customWidth="1"/>
    <col min="11261" max="11261" width="12.85546875" style="1" customWidth="1"/>
    <col min="11262" max="11262" width="13.42578125" style="1" customWidth="1"/>
    <col min="11263" max="11266" width="9.140625" style="1"/>
    <col min="11267" max="11267" width="15.28515625" style="1" customWidth="1"/>
    <col min="11268" max="11268" width="9.28515625" style="1" bestFit="1" customWidth="1"/>
    <col min="11269" max="11269" width="9.140625" style="1"/>
    <col min="11270" max="11270" width="12.7109375" style="1" customWidth="1"/>
    <col min="11271" max="11509" width="9.140625" style="1"/>
    <col min="11510" max="11510" width="15.42578125" style="1" customWidth="1"/>
    <col min="11511" max="11511" width="14.42578125" style="1" customWidth="1"/>
    <col min="11512" max="11513" width="11" style="1" customWidth="1"/>
    <col min="11514" max="11514" width="15" style="1" customWidth="1"/>
    <col min="11515" max="11515" width="11" style="1" customWidth="1"/>
    <col min="11516" max="11516" width="12.7109375" style="1" customWidth="1"/>
    <col min="11517" max="11517" width="12.85546875" style="1" customWidth="1"/>
    <col min="11518" max="11518" width="13.42578125" style="1" customWidth="1"/>
    <col min="11519" max="11522" width="9.140625" style="1"/>
    <col min="11523" max="11523" width="15.28515625" style="1" customWidth="1"/>
    <col min="11524" max="11524" width="9.28515625" style="1" bestFit="1" customWidth="1"/>
    <col min="11525" max="11525" width="9.140625" style="1"/>
    <col min="11526" max="11526" width="12.7109375" style="1" customWidth="1"/>
    <col min="11527" max="11765" width="9.140625" style="1"/>
    <col min="11766" max="11766" width="15.42578125" style="1" customWidth="1"/>
    <col min="11767" max="11767" width="14.42578125" style="1" customWidth="1"/>
    <col min="11768" max="11769" width="11" style="1" customWidth="1"/>
    <col min="11770" max="11770" width="15" style="1" customWidth="1"/>
    <col min="11771" max="11771" width="11" style="1" customWidth="1"/>
    <col min="11772" max="11772" width="12.7109375" style="1" customWidth="1"/>
    <col min="11773" max="11773" width="12.85546875" style="1" customWidth="1"/>
    <col min="11774" max="11774" width="13.42578125" style="1" customWidth="1"/>
    <col min="11775" max="11778" width="9.140625" style="1"/>
    <col min="11779" max="11779" width="15.28515625" style="1" customWidth="1"/>
    <col min="11780" max="11780" width="9.28515625" style="1" bestFit="1" customWidth="1"/>
    <col min="11781" max="11781" width="9.140625" style="1"/>
    <col min="11782" max="11782" width="12.7109375" style="1" customWidth="1"/>
    <col min="11783" max="12021" width="9.140625" style="1"/>
    <col min="12022" max="12022" width="15.42578125" style="1" customWidth="1"/>
    <col min="12023" max="12023" width="14.42578125" style="1" customWidth="1"/>
    <col min="12024" max="12025" width="11" style="1" customWidth="1"/>
    <col min="12026" max="12026" width="15" style="1" customWidth="1"/>
    <col min="12027" max="12027" width="11" style="1" customWidth="1"/>
    <col min="12028" max="12028" width="12.7109375" style="1" customWidth="1"/>
    <col min="12029" max="12029" width="12.85546875" style="1" customWidth="1"/>
    <col min="12030" max="12030" width="13.42578125" style="1" customWidth="1"/>
    <col min="12031" max="12034" width="9.140625" style="1"/>
    <col min="12035" max="12035" width="15.28515625" style="1" customWidth="1"/>
    <col min="12036" max="12036" width="9.28515625" style="1" bestFit="1" customWidth="1"/>
    <col min="12037" max="12037" width="9.140625" style="1"/>
    <col min="12038" max="12038" width="12.7109375" style="1" customWidth="1"/>
    <col min="12039" max="12277" width="9.140625" style="1"/>
    <col min="12278" max="12278" width="15.42578125" style="1" customWidth="1"/>
    <col min="12279" max="12279" width="14.42578125" style="1" customWidth="1"/>
    <col min="12280" max="12281" width="11" style="1" customWidth="1"/>
    <col min="12282" max="12282" width="15" style="1" customWidth="1"/>
    <col min="12283" max="12283" width="11" style="1" customWidth="1"/>
    <col min="12284" max="12284" width="12.7109375" style="1" customWidth="1"/>
    <col min="12285" max="12285" width="12.85546875" style="1" customWidth="1"/>
    <col min="12286" max="12286" width="13.42578125" style="1" customWidth="1"/>
    <col min="12287" max="12290" width="9.140625" style="1"/>
    <col min="12291" max="12291" width="15.28515625" style="1" customWidth="1"/>
    <col min="12292" max="12292" width="9.28515625" style="1" bestFit="1" customWidth="1"/>
    <col min="12293" max="12293" width="9.140625" style="1"/>
    <col min="12294" max="12294" width="12.7109375" style="1" customWidth="1"/>
    <col min="12295" max="12533" width="9.140625" style="1"/>
    <col min="12534" max="12534" width="15.42578125" style="1" customWidth="1"/>
    <col min="12535" max="12535" width="14.42578125" style="1" customWidth="1"/>
    <col min="12536" max="12537" width="11" style="1" customWidth="1"/>
    <col min="12538" max="12538" width="15" style="1" customWidth="1"/>
    <col min="12539" max="12539" width="11" style="1" customWidth="1"/>
    <col min="12540" max="12540" width="12.7109375" style="1" customWidth="1"/>
    <col min="12541" max="12541" width="12.85546875" style="1" customWidth="1"/>
    <col min="12542" max="12542" width="13.42578125" style="1" customWidth="1"/>
    <col min="12543" max="12546" width="9.140625" style="1"/>
    <col min="12547" max="12547" width="15.28515625" style="1" customWidth="1"/>
    <col min="12548" max="12548" width="9.28515625" style="1" bestFit="1" customWidth="1"/>
    <col min="12549" max="12549" width="9.140625" style="1"/>
    <col min="12550" max="12550" width="12.7109375" style="1" customWidth="1"/>
    <col min="12551" max="12789" width="9.140625" style="1"/>
    <col min="12790" max="12790" width="15.42578125" style="1" customWidth="1"/>
    <col min="12791" max="12791" width="14.42578125" style="1" customWidth="1"/>
    <col min="12792" max="12793" width="11" style="1" customWidth="1"/>
    <col min="12794" max="12794" width="15" style="1" customWidth="1"/>
    <col min="12795" max="12795" width="11" style="1" customWidth="1"/>
    <col min="12796" max="12796" width="12.7109375" style="1" customWidth="1"/>
    <col min="12797" max="12797" width="12.85546875" style="1" customWidth="1"/>
    <col min="12798" max="12798" width="13.42578125" style="1" customWidth="1"/>
    <col min="12799" max="12802" width="9.140625" style="1"/>
    <col min="12803" max="12803" width="15.28515625" style="1" customWidth="1"/>
    <col min="12804" max="12804" width="9.28515625" style="1" bestFit="1" customWidth="1"/>
    <col min="12805" max="12805" width="9.140625" style="1"/>
    <col min="12806" max="12806" width="12.7109375" style="1" customWidth="1"/>
    <col min="12807" max="13045" width="9.140625" style="1"/>
    <col min="13046" max="13046" width="15.42578125" style="1" customWidth="1"/>
    <col min="13047" max="13047" width="14.42578125" style="1" customWidth="1"/>
    <col min="13048" max="13049" width="11" style="1" customWidth="1"/>
    <col min="13050" max="13050" width="15" style="1" customWidth="1"/>
    <col min="13051" max="13051" width="11" style="1" customWidth="1"/>
    <col min="13052" max="13052" width="12.7109375" style="1" customWidth="1"/>
    <col min="13053" max="13053" width="12.85546875" style="1" customWidth="1"/>
    <col min="13054" max="13054" width="13.42578125" style="1" customWidth="1"/>
    <col min="13055" max="13058" width="9.140625" style="1"/>
    <col min="13059" max="13059" width="15.28515625" style="1" customWidth="1"/>
    <col min="13060" max="13060" width="9.28515625" style="1" bestFit="1" customWidth="1"/>
    <col min="13061" max="13061" width="9.140625" style="1"/>
    <col min="13062" max="13062" width="12.7109375" style="1" customWidth="1"/>
    <col min="13063" max="13301" width="9.140625" style="1"/>
    <col min="13302" max="13302" width="15.42578125" style="1" customWidth="1"/>
    <col min="13303" max="13303" width="14.42578125" style="1" customWidth="1"/>
    <col min="13304" max="13305" width="11" style="1" customWidth="1"/>
    <col min="13306" max="13306" width="15" style="1" customWidth="1"/>
    <col min="13307" max="13307" width="11" style="1" customWidth="1"/>
    <col min="13308" max="13308" width="12.7109375" style="1" customWidth="1"/>
    <col min="13309" max="13309" width="12.85546875" style="1" customWidth="1"/>
    <col min="13310" max="13310" width="13.42578125" style="1" customWidth="1"/>
    <col min="13311" max="13314" width="9.140625" style="1"/>
    <col min="13315" max="13315" width="15.28515625" style="1" customWidth="1"/>
    <col min="13316" max="13316" width="9.28515625" style="1" bestFit="1" customWidth="1"/>
    <col min="13317" max="13317" width="9.140625" style="1"/>
    <col min="13318" max="13318" width="12.7109375" style="1" customWidth="1"/>
    <col min="13319" max="13557" width="9.140625" style="1"/>
    <col min="13558" max="13558" width="15.42578125" style="1" customWidth="1"/>
    <col min="13559" max="13559" width="14.42578125" style="1" customWidth="1"/>
    <col min="13560" max="13561" width="11" style="1" customWidth="1"/>
    <col min="13562" max="13562" width="15" style="1" customWidth="1"/>
    <col min="13563" max="13563" width="11" style="1" customWidth="1"/>
    <col min="13564" max="13564" width="12.7109375" style="1" customWidth="1"/>
    <col min="13565" max="13565" width="12.85546875" style="1" customWidth="1"/>
    <col min="13566" max="13566" width="13.42578125" style="1" customWidth="1"/>
    <col min="13567" max="13570" width="9.140625" style="1"/>
    <col min="13571" max="13571" width="15.28515625" style="1" customWidth="1"/>
    <col min="13572" max="13572" width="9.28515625" style="1" bestFit="1" customWidth="1"/>
    <col min="13573" max="13573" width="9.140625" style="1"/>
    <col min="13574" max="13574" width="12.7109375" style="1" customWidth="1"/>
    <col min="13575" max="13813" width="9.140625" style="1"/>
    <col min="13814" max="13814" width="15.42578125" style="1" customWidth="1"/>
    <col min="13815" max="13815" width="14.42578125" style="1" customWidth="1"/>
    <col min="13816" max="13817" width="11" style="1" customWidth="1"/>
    <col min="13818" max="13818" width="15" style="1" customWidth="1"/>
    <col min="13819" max="13819" width="11" style="1" customWidth="1"/>
    <col min="13820" max="13820" width="12.7109375" style="1" customWidth="1"/>
    <col min="13821" max="13821" width="12.85546875" style="1" customWidth="1"/>
    <col min="13822" max="13822" width="13.42578125" style="1" customWidth="1"/>
    <col min="13823" max="13826" width="9.140625" style="1"/>
    <col min="13827" max="13827" width="15.28515625" style="1" customWidth="1"/>
    <col min="13828" max="13828" width="9.28515625" style="1" bestFit="1" customWidth="1"/>
    <col min="13829" max="13829" width="9.140625" style="1"/>
    <col min="13830" max="13830" width="12.7109375" style="1" customWidth="1"/>
    <col min="13831" max="14069" width="9.140625" style="1"/>
    <col min="14070" max="14070" width="15.42578125" style="1" customWidth="1"/>
    <col min="14071" max="14071" width="14.42578125" style="1" customWidth="1"/>
    <col min="14072" max="14073" width="11" style="1" customWidth="1"/>
    <col min="14074" max="14074" width="15" style="1" customWidth="1"/>
    <col min="14075" max="14075" width="11" style="1" customWidth="1"/>
    <col min="14076" max="14076" width="12.7109375" style="1" customWidth="1"/>
    <col min="14077" max="14077" width="12.85546875" style="1" customWidth="1"/>
    <col min="14078" max="14078" width="13.42578125" style="1" customWidth="1"/>
    <col min="14079" max="14082" width="9.140625" style="1"/>
    <col min="14083" max="14083" width="15.28515625" style="1" customWidth="1"/>
    <col min="14084" max="14084" width="9.28515625" style="1" bestFit="1" customWidth="1"/>
    <col min="14085" max="14085" width="9.140625" style="1"/>
    <col min="14086" max="14086" width="12.7109375" style="1" customWidth="1"/>
    <col min="14087" max="14325" width="9.140625" style="1"/>
    <col min="14326" max="14326" width="15.42578125" style="1" customWidth="1"/>
    <col min="14327" max="14327" width="14.42578125" style="1" customWidth="1"/>
    <col min="14328" max="14329" width="11" style="1" customWidth="1"/>
    <col min="14330" max="14330" width="15" style="1" customWidth="1"/>
    <col min="14331" max="14331" width="11" style="1" customWidth="1"/>
    <col min="14332" max="14332" width="12.7109375" style="1" customWidth="1"/>
    <col min="14333" max="14333" width="12.85546875" style="1" customWidth="1"/>
    <col min="14334" max="14334" width="13.42578125" style="1" customWidth="1"/>
    <col min="14335" max="14338" width="9.140625" style="1"/>
    <col min="14339" max="14339" width="15.28515625" style="1" customWidth="1"/>
    <col min="14340" max="14340" width="9.28515625" style="1" bestFit="1" customWidth="1"/>
    <col min="14341" max="14341" width="9.140625" style="1"/>
    <col min="14342" max="14342" width="12.7109375" style="1" customWidth="1"/>
    <col min="14343" max="14581" width="9.140625" style="1"/>
    <col min="14582" max="14582" width="15.42578125" style="1" customWidth="1"/>
    <col min="14583" max="14583" width="14.42578125" style="1" customWidth="1"/>
    <col min="14584" max="14585" width="11" style="1" customWidth="1"/>
    <col min="14586" max="14586" width="15" style="1" customWidth="1"/>
    <col min="14587" max="14587" width="11" style="1" customWidth="1"/>
    <col min="14588" max="14588" width="12.7109375" style="1" customWidth="1"/>
    <col min="14589" max="14589" width="12.85546875" style="1" customWidth="1"/>
    <col min="14590" max="14590" width="13.42578125" style="1" customWidth="1"/>
    <col min="14591" max="14594" width="9.140625" style="1"/>
    <col min="14595" max="14595" width="15.28515625" style="1" customWidth="1"/>
    <col min="14596" max="14596" width="9.28515625" style="1" bestFit="1" customWidth="1"/>
    <col min="14597" max="14597" width="9.140625" style="1"/>
    <col min="14598" max="14598" width="12.7109375" style="1" customWidth="1"/>
    <col min="14599" max="14837" width="9.140625" style="1"/>
    <col min="14838" max="14838" width="15.42578125" style="1" customWidth="1"/>
    <col min="14839" max="14839" width="14.42578125" style="1" customWidth="1"/>
    <col min="14840" max="14841" width="11" style="1" customWidth="1"/>
    <col min="14842" max="14842" width="15" style="1" customWidth="1"/>
    <col min="14843" max="14843" width="11" style="1" customWidth="1"/>
    <col min="14844" max="14844" width="12.7109375" style="1" customWidth="1"/>
    <col min="14845" max="14845" width="12.85546875" style="1" customWidth="1"/>
    <col min="14846" max="14846" width="13.42578125" style="1" customWidth="1"/>
    <col min="14847" max="14850" width="9.140625" style="1"/>
    <col min="14851" max="14851" width="15.28515625" style="1" customWidth="1"/>
    <col min="14852" max="14852" width="9.28515625" style="1" bestFit="1" customWidth="1"/>
    <col min="14853" max="14853" width="9.140625" style="1"/>
    <col min="14854" max="14854" width="12.7109375" style="1" customWidth="1"/>
    <col min="14855" max="15093" width="9.140625" style="1"/>
    <col min="15094" max="15094" width="15.42578125" style="1" customWidth="1"/>
    <col min="15095" max="15095" width="14.42578125" style="1" customWidth="1"/>
    <col min="15096" max="15097" width="11" style="1" customWidth="1"/>
    <col min="15098" max="15098" width="15" style="1" customWidth="1"/>
    <col min="15099" max="15099" width="11" style="1" customWidth="1"/>
    <col min="15100" max="15100" width="12.7109375" style="1" customWidth="1"/>
    <col min="15101" max="15101" width="12.85546875" style="1" customWidth="1"/>
    <col min="15102" max="15102" width="13.42578125" style="1" customWidth="1"/>
    <col min="15103" max="15106" width="9.140625" style="1"/>
    <col min="15107" max="15107" width="15.28515625" style="1" customWidth="1"/>
    <col min="15108" max="15108" width="9.28515625" style="1" bestFit="1" customWidth="1"/>
    <col min="15109" max="15109" width="9.140625" style="1"/>
    <col min="15110" max="15110" width="12.7109375" style="1" customWidth="1"/>
    <col min="15111" max="15349" width="9.140625" style="1"/>
    <col min="15350" max="15350" width="15.42578125" style="1" customWidth="1"/>
    <col min="15351" max="15351" width="14.42578125" style="1" customWidth="1"/>
    <col min="15352" max="15353" width="11" style="1" customWidth="1"/>
    <col min="15354" max="15354" width="15" style="1" customWidth="1"/>
    <col min="15355" max="15355" width="11" style="1" customWidth="1"/>
    <col min="15356" max="15356" width="12.7109375" style="1" customWidth="1"/>
    <col min="15357" max="15357" width="12.85546875" style="1" customWidth="1"/>
    <col min="15358" max="15358" width="13.42578125" style="1" customWidth="1"/>
    <col min="15359" max="15362" width="9.140625" style="1"/>
    <col min="15363" max="15363" width="15.28515625" style="1" customWidth="1"/>
    <col min="15364" max="15364" width="9.28515625" style="1" bestFit="1" customWidth="1"/>
    <col min="15365" max="15365" width="9.140625" style="1"/>
    <col min="15366" max="15366" width="12.7109375" style="1" customWidth="1"/>
    <col min="15367" max="15605" width="9.140625" style="1"/>
    <col min="15606" max="15606" width="15.42578125" style="1" customWidth="1"/>
    <col min="15607" max="15607" width="14.42578125" style="1" customWidth="1"/>
    <col min="15608" max="15609" width="11" style="1" customWidth="1"/>
    <col min="15610" max="15610" width="15" style="1" customWidth="1"/>
    <col min="15611" max="15611" width="11" style="1" customWidth="1"/>
    <col min="15612" max="15612" width="12.7109375" style="1" customWidth="1"/>
    <col min="15613" max="15613" width="12.85546875" style="1" customWidth="1"/>
    <col min="15614" max="15614" width="13.42578125" style="1" customWidth="1"/>
    <col min="15615" max="15618" width="9.140625" style="1"/>
    <col min="15619" max="15619" width="15.28515625" style="1" customWidth="1"/>
    <col min="15620" max="15620" width="9.28515625" style="1" bestFit="1" customWidth="1"/>
    <col min="15621" max="15621" width="9.140625" style="1"/>
    <col min="15622" max="15622" width="12.7109375" style="1" customWidth="1"/>
    <col min="15623" max="15861" width="9.140625" style="1"/>
    <col min="15862" max="15862" width="15.42578125" style="1" customWidth="1"/>
    <col min="15863" max="15863" width="14.42578125" style="1" customWidth="1"/>
    <col min="15864" max="15865" width="11" style="1" customWidth="1"/>
    <col min="15866" max="15866" width="15" style="1" customWidth="1"/>
    <col min="15867" max="15867" width="11" style="1" customWidth="1"/>
    <col min="15868" max="15868" width="12.7109375" style="1" customWidth="1"/>
    <col min="15869" max="15869" width="12.85546875" style="1" customWidth="1"/>
    <col min="15870" max="15870" width="13.42578125" style="1" customWidth="1"/>
    <col min="15871" max="15874" width="9.140625" style="1"/>
    <col min="15875" max="15875" width="15.28515625" style="1" customWidth="1"/>
    <col min="15876" max="15876" width="9.28515625" style="1" bestFit="1" customWidth="1"/>
    <col min="15877" max="15877" width="9.140625" style="1"/>
    <col min="15878" max="15878" width="12.7109375" style="1" customWidth="1"/>
    <col min="15879" max="16117" width="9.140625" style="1"/>
    <col min="16118" max="16118" width="15.42578125" style="1" customWidth="1"/>
    <col min="16119" max="16119" width="14.42578125" style="1" customWidth="1"/>
    <col min="16120" max="16121" width="11" style="1" customWidth="1"/>
    <col min="16122" max="16122" width="15" style="1" customWidth="1"/>
    <col min="16123" max="16123" width="11" style="1" customWidth="1"/>
    <col min="16124" max="16124" width="12.7109375" style="1" customWidth="1"/>
    <col min="16125" max="16125" width="12.85546875" style="1" customWidth="1"/>
    <col min="16126" max="16126" width="13.42578125" style="1" customWidth="1"/>
    <col min="16127" max="16130" width="9.140625" style="1"/>
    <col min="16131" max="16131" width="15.28515625" style="1" customWidth="1"/>
    <col min="16132" max="16132" width="9.28515625" style="1" bestFit="1" customWidth="1"/>
    <col min="16133" max="16133" width="9.140625" style="1"/>
    <col min="16134" max="16134" width="12.7109375" style="1" customWidth="1"/>
    <col min="16135" max="16384" width="9.140625" style="1"/>
  </cols>
  <sheetData>
    <row r="1" spans="1:16" ht="15.75">
      <c r="D1" s="2" t="s">
        <v>8</v>
      </c>
      <c r="E1" s="3"/>
      <c r="F1" s="3"/>
      <c r="G1" s="3"/>
      <c r="H1" s="3"/>
      <c r="I1" s="3"/>
      <c r="J1" s="3"/>
    </row>
    <row r="2" spans="1:16">
      <c r="B2" s="4" t="s">
        <v>9</v>
      </c>
      <c r="C2" s="5">
        <f>COUNT(B13:B73)</f>
        <v>16</v>
      </c>
      <c r="D2" s="6" t="s">
        <v>0</v>
      </c>
      <c r="E2" s="6" t="s">
        <v>1</v>
      </c>
      <c r="F2" s="6" t="s">
        <v>2</v>
      </c>
      <c r="G2" s="6" t="s">
        <v>3</v>
      </c>
      <c r="H2" s="6" t="s">
        <v>4</v>
      </c>
      <c r="I2" s="6" t="s">
        <v>5</v>
      </c>
      <c r="J2" s="6" t="s">
        <v>10</v>
      </c>
      <c r="K2" s="6" t="s">
        <v>6</v>
      </c>
      <c r="L2" s="7" t="s">
        <v>7</v>
      </c>
    </row>
    <row r="3" spans="1:16">
      <c r="B3" s="4" t="s">
        <v>11</v>
      </c>
      <c r="C3" s="5">
        <f>COUNT(B13:H13)</f>
        <v>2</v>
      </c>
      <c r="D3" s="8" t="s">
        <v>12</v>
      </c>
      <c r="E3" s="9">
        <f>C3-1</f>
        <v>1</v>
      </c>
      <c r="F3" s="9">
        <f>(SUMSQ(B74:H74)/C2)-C6</f>
        <v>1.0153125000002206E-2</v>
      </c>
      <c r="G3" s="9">
        <f>F3/E3</f>
        <v>1.0153125000002206E-2</v>
      </c>
      <c r="H3" s="9">
        <f>G3/G5</f>
        <v>2.0001461069080912</v>
      </c>
      <c r="I3" s="10">
        <f>FINV(0.05,E3,E$5)</f>
        <v>4.5430771231332319</v>
      </c>
      <c r="J3" s="11" t="str">
        <f>IF(H3&gt;K3,"**",IF(H3&gt;I3,"*","NS"))</f>
        <v>NS</v>
      </c>
      <c r="K3" s="10">
        <f>FINV(0.01,E3,E$5)</f>
        <v>8.6831168138650661</v>
      </c>
      <c r="L3" s="1">
        <f>FDIST(H3,E3,E$5)</f>
        <v>0.17770450124568404</v>
      </c>
    </row>
    <row r="4" spans="1:16">
      <c r="B4" s="4" t="s">
        <v>13</v>
      </c>
      <c r="C4" s="12">
        <f>I74</f>
        <v>18.492000000000001</v>
      </c>
      <c r="D4" s="8" t="s">
        <v>14</v>
      </c>
      <c r="E4" s="9">
        <f>C2-1</f>
        <v>15</v>
      </c>
      <c r="F4" s="9">
        <f>(SUMSQ(I13:I73)/C3)-C6</f>
        <v>0.42051950000000105</v>
      </c>
      <c r="G4" s="9">
        <f>F4/E4</f>
        <v>2.8034633333333402E-2</v>
      </c>
      <c r="H4" s="9">
        <f>G4/G5</f>
        <v>5.5227688736473182</v>
      </c>
      <c r="I4" s="10">
        <f>FINV(0.05,E4,E$5)</f>
        <v>2.4034470720141474</v>
      </c>
      <c r="J4" s="11" t="str">
        <f>IF(H4&gt;K4,"**",IF(H4&gt;I4,"*","NS"))</f>
        <v>**</v>
      </c>
      <c r="K4" s="10">
        <f>FINV(0.01,E4,E$5)</f>
        <v>3.522193676841229</v>
      </c>
      <c r="L4" s="13">
        <f>FDIST(H4,E4,E$5)</f>
        <v>1.0123322010868567E-3</v>
      </c>
    </row>
    <row r="5" spans="1:16">
      <c r="B5" s="4" t="s">
        <v>15</v>
      </c>
      <c r="C5" s="12">
        <f>I74/(C2*C3)</f>
        <v>0.57787500000000003</v>
      </c>
      <c r="D5" s="8" t="s">
        <v>16</v>
      </c>
      <c r="E5" s="9">
        <f>E4*E3</f>
        <v>15</v>
      </c>
      <c r="F5" s="9">
        <f>F6-F4-F3</f>
        <v>7.6142874999996835E-2</v>
      </c>
      <c r="G5" s="10">
        <f>F5/E5</f>
        <v>5.0761916666664554E-3</v>
      </c>
      <c r="H5" s="9"/>
      <c r="I5" s="9"/>
      <c r="J5" s="11"/>
    </row>
    <row r="6" spans="1:16">
      <c r="B6" s="4" t="s">
        <v>17</v>
      </c>
      <c r="C6" s="12">
        <f>POWER(I74,2)/(C2*C3)</f>
        <v>10.686064500000001</v>
      </c>
      <c r="D6" s="6" t="s">
        <v>18</v>
      </c>
      <c r="E6" s="14">
        <f>C2*C3-1</f>
        <v>31</v>
      </c>
      <c r="F6" s="14">
        <f>SUMSQ(B13:H73)-C6</f>
        <v>0.50681550000000009</v>
      </c>
      <c r="G6" s="14"/>
      <c r="H6" s="14"/>
      <c r="I6" s="14"/>
      <c r="J6" s="11"/>
    </row>
    <row r="7" spans="1:16" s="15" customFormat="1">
      <c r="C7" s="16"/>
      <c r="D7" s="17" t="s">
        <v>19</v>
      </c>
      <c r="E7" s="18"/>
      <c r="F7" s="18">
        <f>SQRT(G5)</f>
        <v>7.1247397613291505E-2</v>
      </c>
      <c r="G7" s="19"/>
      <c r="H7" s="19"/>
      <c r="I7" s="19"/>
    </row>
    <row r="8" spans="1:16">
      <c r="D8" s="52" t="s">
        <v>20</v>
      </c>
      <c r="E8" s="52"/>
      <c r="F8" s="20">
        <f>SQRT((G5)/C3)</f>
        <v>5.0379517994252658E-2</v>
      </c>
      <c r="I8" s="21"/>
    </row>
    <row r="9" spans="1:16">
      <c r="D9" s="52" t="s">
        <v>21</v>
      </c>
      <c r="E9" s="52"/>
      <c r="F9" s="20">
        <f>TINV(0.05,E5)*F8*SQRT(2)</f>
        <v>0.15186023256097012</v>
      </c>
      <c r="G9" s="1" t="s">
        <v>22</v>
      </c>
      <c r="H9" s="20">
        <f>TINV(0.01,E5)*F8*SQRT(2)</f>
        <v>0.20994562441554535</v>
      </c>
    </row>
    <row r="10" spans="1:16">
      <c r="D10" s="52" t="s">
        <v>23</v>
      </c>
      <c r="E10" s="52"/>
      <c r="F10" s="20">
        <f>SQRT(G5)/C5*100</f>
        <v>12.329205730182393</v>
      </c>
    </row>
    <row r="11" spans="1:16">
      <c r="D11" s="11"/>
      <c r="E11" s="22"/>
      <c r="O11" s="23" t="s">
        <v>15</v>
      </c>
      <c r="P11" s="24">
        <f>C5</f>
        <v>0.57787500000000003</v>
      </c>
    </row>
    <row r="12" spans="1:16">
      <c r="A12" s="25" t="s">
        <v>14</v>
      </c>
      <c r="B12" s="25" t="s">
        <v>24</v>
      </c>
      <c r="C12" s="25" t="s">
        <v>25</v>
      </c>
      <c r="D12" s="25" t="s">
        <v>26</v>
      </c>
      <c r="E12" s="25">
        <v>4</v>
      </c>
      <c r="F12" s="25">
        <v>5</v>
      </c>
      <c r="G12" s="25">
        <v>6</v>
      </c>
      <c r="H12" s="25">
        <v>8</v>
      </c>
      <c r="I12" s="25" t="s">
        <v>27</v>
      </c>
      <c r="J12" s="25" t="s">
        <v>15</v>
      </c>
      <c r="K12" s="25" t="s">
        <v>28</v>
      </c>
      <c r="O12" s="26" t="s">
        <v>19</v>
      </c>
      <c r="P12" s="27">
        <f>SQRT(G5)</f>
        <v>7.1247397613291505E-2</v>
      </c>
    </row>
    <row r="13" spans="1:16" ht="15">
      <c r="A13" s="28">
        <v>1</v>
      </c>
      <c r="B13" s="39">
        <v>0.72299999999999998</v>
      </c>
      <c r="C13" s="39">
        <v>0.51400000000000001</v>
      </c>
      <c r="D13" s="37"/>
      <c r="E13" s="29"/>
      <c r="F13" s="29"/>
      <c r="G13" s="29"/>
      <c r="H13" s="29"/>
      <c r="I13" s="30">
        <f t="shared" ref="I13:I44" si="0">SUM(B13:H13)</f>
        <v>1.2370000000000001</v>
      </c>
      <c r="J13" s="31">
        <f t="shared" ref="J13:J73" si="1">AVERAGE(B13:H13)</f>
        <v>0.61850000000000005</v>
      </c>
      <c r="K13" s="14">
        <f t="shared" ref="K13:K73" si="2">STDEV(B13:D13)/SQRT(C$3)</f>
        <v>0.10449999999999957</v>
      </c>
      <c r="O13" s="26" t="s">
        <v>29</v>
      </c>
      <c r="P13" s="27">
        <f>F7/C5*100</f>
        <v>12.329205730182393</v>
      </c>
    </row>
    <row r="14" spans="1:16" ht="15">
      <c r="A14" s="28">
        <v>2</v>
      </c>
      <c r="B14" s="39">
        <v>0.57799999999999996</v>
      </c>
      <c r="C14" s="39">
        <v>0.39</v>
      </c>
      <c r="D14" s="37"/>
      <c r="E14" s="29"/>
      <c r="F14" s="29"/>
      <c r="G14" s="29"/>
      <c r="H14" s="29"/>
      <c r="I14" s="30">
        <f t="shared" si="0"/>
        <v>0.96799999999999997</v>
      </c>
      <c r="J14" s="31">
        <f t="shared" si="1"/>
        <v>0.48399999999999999</v>
      </c>
      <c r="K14" s="14">
        <f t="shared" si="2"/>
        <v>9.3999999999999889E-2</v>
      </c>
      <c r="O14" s="26" t="s">
        <v>30</v>
      </c>
      <c r="P14" s="27">
        <f>F7/SQRT(C3)</f>
        <v>5.0379517994252658E-2</v>
      </c>
    </row>
    <row r="15" spans="1:16" ht="15">
      <c r="A15" s="28">
        <v>3</v>
      </c>
      <c r="B15" s="39">
        <v>0.438</v>
      </c>
      <c r="C15" s="39">
        <v>0.44</v>
      </c>
      <c r="D15" s="37"/>
      <c r="E15" s="29"/>
      <c r="F15" s="29"/>
      <c r="G15" s="29"/>
      <c r="H15" s="29"/>
      <c r="I15" s="30">
        <f t="shared" si="0"/>
        <v>0.878</v>
      </c>
      <c r="J15" s="31">
        <f t="shared" si="1"/>
        <v>0.439</v>
      </c>
      <c r="K15" s="14">
        <f t="shared" si="2"/>
        <v>1.0000000000000009E-3</v>
      </c>
      <c r="O15" s="26" t="s">
        <v>31</v>
      </c>
      <c r="P15" s="27">
        <f>F8*SQRT(2)</f>
        <v>7.1247397613291505E-2</v>
      </c>
    </row>
    <row r="16" spans="1:16" ht="15">
      <c r="A16" s="28">
        <v>4</v>
      </c>
      <c r="B16" s="39">
        <v>0.57199999999999995</v>
      </c>
      <c r="C16" s="39">
        <v>0.61199999999999999</v>
      </c>
      <c r="D16" s="37"/>
      <c r="E16" s="29"/>
      <c r="F16" s="29"/>
      <c r="G16" s="29"/>
      <c r="H16" s="29"/>
      <c r="I16" s="30">
        <f t="shared" si="0"/>
        <v>1.1839999999999999</v>
      </c>
      <c r="J16" s="31">
        <f t="shared" si="1"/>
        <v>0.59199999999999997</v>
      </c>
      <c r="K16" s="14">
        <f t="shared" si="2"/>
        <v>2.0000000000000285E-2</v>
      </c>
      <c r="O16" s="26" t="s">
        <v>32</v>
      </c>
      <c r="P16" s="27">
        <f>TINV(0.05,E5)*F8*SQRT(2)</f>
        <v>0.15186023256097012</v>
      </c>
    </row>
    <row r="17" spans="1:16" ht="15">
      <c r="A17" s="28">
        <v>5</v>
      </c>
      <c r="B17" s="39">
        <v>0.45600000000000002</v>
      </c>
      <c r="C17" s="39">
        <v>0.52300000000000002</v>
      </c>
      <c r="D17" s="37"/>
      <c r="E17" s="29"/>
      <c r="F17" s="29"/>
      <c r="G17" s="29"/>
      <c r="H17" s="29"/>
      <c r="I17" s="30">
        <f t="shared" si="0"/>
        <v>0.97900000000000009</v>
      </c>
      <c r="J17" s="31">
        <f t="shared" si="1"/>
        <v>0.48950000000000005</v>
      </c>
      <c r="K17" s="14">
        <f t="shared" si="2"/>
        <v>3.3499999999999454E-2</v>
      </c>
      <c r="O17" s="26" t="s">
        <v>33</v>
      </c>
      <c r="P17" s="27">
        <f>TINV(0.01,E5)*F8*SQRT(2)</f>
        <v>0.20994562441554535</v>
      </c>
    </row>
    <row r="18" spans="1:16" ht="15">
      <c r="A18" s="28">
        <v>6</v>
      </c>
      <c r="B18" s="39">
        <v>0.68600000000000005</v>
      </c>
      <c r="C18" s="39">
        <v>0.56399999999999995</v>
      </c>
      <c r="D18" s="37"/>
      <c r="E18" s="29"/>
      <c r="F18" s="29"/>
      <c r="G18" s="29"/>
      <c r="H18" s="29"/>
      <c r="I18" s="30">
        <f t="shared" si="0"/>
        <v>1.25</v>
      </c>
      <c r="J18" s="31">
        <f t="shared" si="1"/>
        <v>0.625</v>
      </c>
      <c r="K18" s="14">
        <f t="shared" si="2"/>
        <v>6.0999999999999791E-2</v>
      </c>
      <c r="O18" s="26" t="s">
        <v>34</v>
      </c>
      <c r="P18" s="27">
        <f>(G4-G5)/C3</f>
        <v>1.1479220833333473E-2</v>
      </c>
    </row>
    <row r="19" spans="1:16" ht="15">
      <c r="A19" s="28">
        <v>7</v>
      </c>
      <c r="B19" s="39">
        <v>0.59399999999999997</v>
      </c>
      <c r="C19" s="39">
        <v>0.52</v>
      </c>
      <c r="D19" s="37"/>
      <c r="E19" s="29"/>
      <c r="F19" s="29"/>
      <c r="G19" s="29"/>
      <c r="H19" s="29"/>
      <c r="I19" s="30">
        <f t="shared" si="0"/>
        <v>1.1139999999999999</v>
      </c>
      <c r="J19" s="31">
        <f t="shared" si="1"/>
        <v>0.55699999999999994</v>
      </c>
      <c r="K19" s="14">
        <f t="shared" si="2"/>
        <v>3.7000000000000872E-2</v>
      </c>
      <c r="O19" s="26" t="s">
        <v>35</v>
      </c>
      <c r="P19" s="27">
        <f>P18+G5</f>
        <v>1.6555412499999929E-2</v>
      </c>
    </row>
    <row r="20" spans="1:16" ht="15">
      <c r="A20" s="28">
        <v>8</v>
      </c>
      <c r="B20" s="39">
        <v>0.83599999999999997</v>
      </c>
      <c r="C20" s="39">
        <v>0.72</v>
      </c>
      <c r="D20" s="37"/>
      <c r="E20" s="29"/>
      <c r="F20" s="29"/>
      <c r="G20" s="29"/>
      <c r="H20" s="29"/>
      <c r="I20" s="30">
        <f t="shared" si="0"/>
        <v>1.556</v>
      </c>
      <c r="J20" s="31">
        <f t="shared" si="1"/>
        <v>0.77800000000000002</v>
      </c>
      <c r="K20" s="14">
        <f t="shared" si="2"/>
        <v>5.799999999999933E-2</v>
      </c>
      <c r="O20" s="26" t="s">
        <v>36</v>
      </c>
      <c r="P20" s="27">
        <f>SQRT(P18)</f>
        <v>0.10714112577966256</v>
      </c>
    </row>
    <row r="21" spans="1:16" ht="15">
      <c r="A21" s="28">
        <v>9</v>
      </c>
      <c r="B21" s="39">
        <v>0.41399999999999998</v>
      </c>
      <c r="C21" s="39">
        <v>0.44800000000000001</v>
      </c>
      <c r="D21" s="37"/>
      <c r="E21" s="29"/>
      <c r="F21" s="29"/>
      <c r="G21" s="29"/>
      <c r="H21" s="29"/>
      <c r="I21" s="30">
        <f t="shared" si="0"/>
        <v>0.86199999999999999</v>
      </c>
      <c r="J21" s="31">
        <f t="shared" si="1"/>
        <v>0.43099999999999999</v>
      </c>
      <c r="K21" s="14">
        <f t="shared" si="2"/>
        <v>1.7000000000000338E-2</v>
      </c>
      <c r="O21" s="26" t="s">
        <v>37</v>
      </c>
      <c r="P21" s="27">
        <f>SQRT(P19)</f>
        <v>0.12866783786168137</v>
      </c>
    </row>
    <row r="22" spans="1:16" ht="15">
      <c r="A22" s="28">
        <v>10</v>
      </c>
      <c r="B22" s="39">
        <v>0.48199999999999998</v>
      </c>
      <c r="C22" s="39">
        <v>0.52500000000000002</v>
      </c>
      <c r="D22" s="37"/>
      <c r="E22" s="29"/>
      <c r="F22" s="29"/>
      <c r="G22" s="29"/>
      <c r="H22" s="29"/>
      <c r="I22" s="30">
        <f t="shared" si="0"/>
        <v>1.0070000000000001</v>
      </c>
      <c r="J22" s="31">
        <f t="shared" si="1"/>
        <v>0.50350000000000006</v>
      </c>
      <c r="K22" s="14">
        <f t="shared" si="2"/>
        <v>2.1499999999998645E-2</v>
      </c>
      <c r="O22" s="26" t="s">
        <v>38</v>
      </c>
      <c r="P22" s="27">
        <f>G5</f>
        <v>5.0761916666664554E-3</v>
      </c>
    </row>
    <row r="23" spans="1:16" ht="15">
      <c r="A23" s="28">
        <v>11</v>
      </c>
      <c r="B23" s="39">
        <v>0.50600000000000001</v>
      </c>
      <c r="C23" s="39">
        <v>0.56200000000000006</v>
      </c>
      <c r="D23" s="37"/>
      <c r="E23" s="29"/>
      <c r="F23" s="29"/>
      <c r="G23" s="29"/>
      <c r="H23" s="29"/>
      <c r="I23" s="30">
        <f t="shared" si="0"/>
        <v>1.0680000000000001</v>
      </c>
      <c r="J23" s="31">
        <f t="shared" si="1"/>
        <v>0.53400000000000003</v>
      </c>
      <c r="K23" s="14">
        <f t="shared" si="2"/>
        <v>2.8000000000000119E-2</v>
      </c>
      <c r="O23" s="26" t="s">
        <v>39</v>
      </c>
      <c r="P23" s="27">
        <f>SQRT(P22)</f>
        <v>7.1247397613291505E-2</v>
      </c>
    </row>
    <row r="24" spans="1:16" ht="15">
      <c r="A24" s="28">
        <v>12</v>
      </c>
      <c r="B24" s="39">
        <v>0.53800000000000003</v>
      </c>
      <c r="C24" s="39">
        <v>0.45600000000000002</v>
      </c>
      <c r="D24" s="37"/>
      <c r="E24" s="29"/>
      <c r="F24" s="29"/>
      <c r="G24" s="29"/>
      <c r="H24" s="29"/>
      <c r="I24" s="30">
        <f t="shared" si="0"/>
        <v>0.99399999999999999</v>
      </c>
      <c r="J24" s="31">
        <f t="shared" si="1"/>
        <v>0.497</v>
      </c>
      <c r="K24" s="14">
        <f t="shared" si="2"/>
        <v>4.1000000000000189E-2</v>
      </c>
      <c r="O24" s="26" t="s">
        <v>40</v>
      </c>
      <c r="P24" s="27">
        <f>P20/C5*100</f>
        <v>18.540536583112708</v>
      </c>
    </row>
    <row r="25" spans="1:16" ht="15">
      <c r="A25" s="28">
        <v>13</v>
      </c>
      <c r="B25" s="39">
        <v>0.75600000000000001</v>
      </c>
      <c r="C25" s="39">
        <v>0.63</v>
      </c>
      <c r="D25" s="37"/>
      <c r="E25" s="29"/>
      <c r="F25" s="29"/>
      <c r="G25" s="29"/>
      <c r="H25" s="29"/>
      <c r="I25" s="30">
        <f t="shared" si="0"/>
        <v>1.3860000000000001</v>
      </c>
      <c r="J25" s="31">
        <f t="shared" si="1"/>
        <v>0.69300000000000006</v>
      </c>
      <c r="K25" s="14">
        <f t="shared" si="2"/>
        <v>6.2999999999999556E-2</v>
      </c>
      <c r="O25" s="26" t="s">
        <v>41</v>
      </c>
      <c r="P25" s="27">
        <f>P21/C5*100</f>
        <v>22.265686846062103</v>
      </c>
    </row>
    <row r="26" spans="1:16" ht="15">
      <c r="A26" s="28">
        <v>14</v>
      </c>
      <c r="B26" s="39">
        <v>0.41199999999999998</v>
      </c>
      <c r="C26" s="39">
        <v>0.54800000000000004</v>
      </c>
      <c r="D26" s="37"/>
      <c r="E26" s="29"/>
      <c r="F26" s="29"/>
      <c r="G26" s="29"/>
      <c r="H26" s="29"/>
      <c r="I26" s="30">
        <f t="shared" si="0"/>
        <v>0.96</v>
      </c>
      <c r="J26" s="31">
        <f t="shared" si="1"/>
        <v>0.48</v>
      </c>
      <c r="K26" s="14">
        <f t="shared" si="2"/>
        <v>6.8000000000000116E-2</v>
      </c>
      <c r="O26" s="26" t="s">
        <v>42</v>
      </c>
      <c r="P26" s="27">
        <f>P23/C5*100</f>
        <v>12.329205730182393</v>
      </c>
    </row>
    <row r="27" spans="1:16" ht="15">
      <c r="A27" s="28">
        <v>15</v>
      </c>
      <c r="B27" s="39">
        <v>0.75600000000000001</v>
      </c>
      <c r="C27" s="39">
        <v>0.68600000000000005</v>
      </c>
      <c r="D27" s="37"/>
      <c r="E27" s="29"/>
      <c r="F27" s="29"/>
      <c r="G27" s="29"/>
      <c r="H27" s="29"/>
      <c r="I27" s="30">
        <f t="shared" si="0"/>
        <v>1.4420000000000002</v>
      </c>
      <c r="J27" s="31">
        <f t="shared" si="1"/>
        <v>0.72100000000000009</v>
      </c>
      <c r="K27" s="14">
        <f t="shared" si="2"/>
        <v>3.4999999999998865E-2</v>
      </c>
      <c r="O27" s="26" t="s">
        <v>43</v>
      </c>
      <c r="P27" s="27">
        <f>P18/P19*100</f>
        <v>69.338174650335787</v>
      </c>
    </row>
    <row r="28" spans="1:16" ht="15">
      <c r="A28" s="28">
        <v>16</v>
      </c>
      <c r="B28" s="39">
        <v>0.78400000000000003</v>
      </c>
      <c r="C28" s="39">
        <v>0.82299999999999995</v>
      </c>
      <c r="D28" s="37"/>
      <c r="E28" s="29"/>
      <c r="F28" s="29"/>
      <c r="G28" s="29"/>
      <c r="H28" s="29"/>
      <c r="I28" s="30">
        <f t="shared" si="0"/>
        <v>1.607</v>
      </c>
      <c r="J28" s="31">
        <f t="shared" si="1"/>
        <v>0.80349999999999999</v>
      </c>
      <c r="K28" s="14">
        <f t="shared" si="2"/>
        <v>1.9499999999999962E-2</v>
      </c>
      <c r="O28" s="26" t="s">
        <v>44</v>
      </c>
      <c r="P28" s="27">
        <f>P18/P21*2.06</f>
        <v>0.18378481607880767</v>
      </c>
    </row>
    <row r="29" spans="1:16" ht="15">
      <c r="A29" s="28">
        <v>17</v>
      </c>
      <c r="B29" s="39"/>
      <c r="C29" s="38"/>
      <c r="D29" s="37"/>
      <c r="E29" s="29"/>
      <c r="F29" s="29"/>
      <c r="G29" s="29"/>
      <c r="H29" s="29"/>
      <c r="I29" s="30">
        <f t="shared" si="0"/>
        <v>0</v>
      </c>
      <c r="J29" s="31" t="e">
        <f t="shared" si="1"/>
        <v>#DIV/0!</v>
      </c>
      <c r="K29" s="31" t="e">
        <f t="shared" si="2"/>
        <v>#DIV/0!</v>
      </c>
      <c r="O29" s="32" t="s">
        <v>45</v>
      </c>
      <c r="P29" s="33">
        <f>P28/C5*100</f>
        <v>31.803558914783935</v>
      </c>
    </row>
    <row r="30" spans="1:16" ht="15">
      <c r="A30" s="28">
        <v>18</v>
      </c>
      <c r="B30" s="39"/>
      <c r="C30" s="38"/>
      <c r="D30" s="37"/>
      <c r="E30" s="29"/>
      <c r="F30" s="29"/>
      <c r="G30" s="29"/>
      <c r="H30" s="29"/>
      <c r="I30" s="30">
        <f t="shared" si="0"/>
        <v>0</v>
      </c>
      <c r="J30" s="31" t="e">
        <f t="shared" si="1"/>
        <v>#DIV/0!</v>
      </c>
      <c r="K30" s="31" t="e">
        <f t="shared" si="2"/>
        <v>#DIV/0!</v>
      </c>
    </row>
    <row r="31" spans="1:16" ht="15">
      <c r="A31" s="28">
        <v>19</v>
      </c>
      <c r="B31" s="39"/>
      <c r="C31" s="37"/>
      <c r="D31" s="37"/>
      <c r="E31" s="29"/>
      <c r="F31" s="29"/>
      <c r="G31" s="29"/>
      <c r="H31" s="29"/>
      <c r="I31" s="30">
        <f t="shared" si="0"/>
        <v>0</v>
      </c>
      <c r="J31" s="31" t="e">
        <f t="shared" si="1"/>
        <v>#DIV/0!</v>
      </c>
      <c r="K31" s="31" t="e">
        <f t="shared" si="2"/>
        <v>#DIV/0!</v>
      </c>
    </row>
    <row r="32" spans="1:16" ht="15">
      <c r="A32" s="28">
        <v>20</v>
      </c>
      <c r="B32" s="39"/>
      <c r="C32" s="37"/>
      <c r="D32" s="37"/>
      <c r="E32" s="29"/>
      <c r="F32" s="29"/>
      <c r="G32" s="29"/>
      <c r="H32" s="29"/>
      <c r="I32" s="30">
        <f t="shared" si="0"/>
        <v>0</v>
      </c>
      <c r="J32" s="31" t="e">
        <f t="shared" si="1"/>
        <v>#DIV/0!</v>
      </c>
      <c r="K32" s="31" t="e">
        <f t="shared" si="2"/>
        <v>#DIV/0!</v>
      </c>
    </row>
    <row r="33" spans="1:11" ht="15">
      <c r="A33" s="28">
        <v>21</v>
      </c>
      <c r="B33" s="39"/>
      <c r="C33" s="37"/>
      <c r="D33" s="37"/>
      <c r="E33" s="29"/>
      <c r="F33" s="29"/>
      <c r="G33" s="29"/>
      <c r="H33" s="29"/>
      <c r="I33" s="30">
        <f t="shared" si="0"/>
        <v>0</v>
      </c>
      <c r="J33" s="31" t="e">
        <f t="shared" si="1"/>
        <v>#DIV/0!</v>
      </c>
      <c r="K33" s="31" t="e">
        <f t="shared" si="2"/>
        <v>#DIV/0!</v>
      </c>
    </row>
    <row r="34" spans="1:11" ht="15">
      <c r="A34" s="28">
        <v>22</v>
      </c>
      <c r="B34" s="39"/>
      <c r="C34" s="37"/>
      <c r="D34" s="37"/>
      <c r="E34" s="29"/>
      <c r="F34" s="29"/>
      <c r="G34" s="29"/>
      <c r="H34" s="29"/>
      <c r="I34" s="30">
        <f t="shared" si="0"/>
        <v>0</v>
      </c>
      <c r="J34" s="31" t="e">
        <f t="shared" si="1"/>
        <v>#DIV/0!</v>
      </c>
      <c r="K34" s="31" t="e">
        <f t="shared" si="2"/>
        <v>#DIV/0!</v>
      </c>
    </row>
    <row r="35" spans="1:11" ht="15">
      <c r="A35" s="28">
        <v>23</v>
      </c>
      <c r="B35" s="39"/>
      <c r="C35" s="37"/>
      <c r="D35" s="37"/>
      <c r="E35" s="29"/>
      <c r="F35" s="29"/>
      <c r="G35" s="29"/>
      <c r="H35" s="29"/>
      <c r="I35" s="30">
        <f t="shared" si="0"/>
        <v>0</v>
      </c>
      <c r="J35" s="31" t="e">
        <f t="shared" si="1"/>
        <v>#DIV/0!</v>
      </c>
      <c r="K35" s="31" t="e">
        <f t="shared" si="2"/>
        <v>#DIV/0!</v>
      </c>
    </row>
    <row r="36" spans="1:11" ht="15">
      <c r="A36" s="28">
        <v>24</v>
      </c>
      <c r="B36" s="39"/>
      <c r="C36" s="37"/>
      <c r="D36" s="37"/>
      <c r="E36" s="29"/>
      <c r="F36" s="29"/>
      <c r="G36" s="29"/>
      <c r="H36" s="29"/>
      <c r="I36" s="30">
        <f t="shared" si="0"/>
        <v>0</v>
      </c>
      <c r="J36" s="31" t="e">
        <f t="shared" si="1"/>
        <v>#DIV/0!</v>
      </c>
      <c r="K36" s="31" t="e">
        <f t="shared" si="2"/>
        <v>#DIV/0!</v>
      </c>
    </row>
    <row r="37" spans="1:11" ht="15">
      <c r="A37" s="28">
        <v>25</v>
      </c>
      <c r="B37" s="39"/>
      <c r="C37" s="36"/>
      <c r="D37" s="36"/>
      <c r="E37" s="29"/>
      <c r="F37" s="29"/>
      <c r="G37" s="29"/>
      <c r="H37" s="29"/>
      <c r="I37" s="30">
        <f t="shared" si="0"/>
        <v>0</v>
      </c>
      <c r="J37" s="31" t="e">
        <f t="shared" si="1"/>
        <v>#DIV/0!</v>
      </c>
      <c r="K37" s="31" t="e">
        <f t="shared" si="2"/>
        <v>#DIV/0!</v>
      </c>
    </row>
    <row r="38" spans="1:11" ht="15">
      <c r="A38" s="28">
        <v>26</v>
      </c>
      <c r="B38" s="39"/>
      <c r="C38" s="36"/>
      <c r="D38" s="36"/>
      <c r="E38" s="29"/>
      <c r="F38" s="29"/>
      <c r="G38" s="29"/>
      <c r="H38" s="29"/>
      <c r="I38" s="30">
        <f t="shared" si="0"/>
        <v>0</v>
      </c>
      <c r="J38" s="31" t="e">
        <f t="shared" si="1"/>
        <v>#DIV/0!</v>
      </c>
      <c r="K38" s="31" t="e">
        <f t="shared" si="2"/>
        <v>#DIV/0!</v>
      </c>
    </row>
    <row r="39" spans="1:11" ht="15">
      <c r="A39" s="28">
        <v>27</v>
      </c>
      <c r="B39" s="39"/>
      <c r="C39" s="36"/>
      <c r="D39" s="36"/>
      <c r="E39" s="29"/>
      <c r="F39" s="29"/>
      <c r="G39" s="29"/>
      <c r="H39" s="29"/>
      <c r="I39" s="30">
        <f t="shared" si="0"/>
        <v>0</v>
      </c>
      <c r="J39" s="31" t="e">
        <f t="shared" si="1"/>
        <v>#DIV/0!</v>
      </c>
      <c r="K39" s="31" t="e">
        <f t="shared" si="2"/>
        <v>#DIV/0!</v>
      </c>
    </row>
    <row r="40" spans="1:11" ht="15">
      <c r="A40" s="28">
        <v>28</v>
      </c>
      <c r="B40" s="39"/>
      <c r="C40" s="36"/>
      <c r="D40" s="36"/>
      <c r="E40" s="29"/>
      <c r="F40" s="29"/>
      <c r="G40" s="29"/>
      <c r="H40" s="29"/>
      <c r="I40" s="30">
        <f t="shared" si="0"/>
        <v>0</v>
      </c>
      <c r="J40" s="31" t="e">
        <f t="shared" si="1"/>
        <v>#DIV/0!</v>
      </c>
      <c r="K40" s="31" t="e">
        <f t="shared" si="2"/>
        <v>#DIV/0!</v>
      </c>
    </row>
    <row r="41" spans="1:11" ht="15">
      <c r="A41" s="28">
        <v>29</v>
      </c>
      <c r="B41" s="39"/>
      <c r="C41" s="36"/>
      <c r="D41" s="36"/>
      <c r="E41" s="29"/>
      <c r="F41" s="29"/>
      <c r="G41" s="29"/>
      <c r="H41" s="29"/>
      <c r="I41" s="30">
        <f t="shared" si="0"/>
        <v>0</v>
      </c>
      <c r="J41" s="31" t="e">
        <f t="shared" si="1"/>
        <v>#DIV/0!</v>
      </c>
      <c r="K41" s="31" t="e">
        <f t="shared" si="2"/>
        <v>#DIV/0!</v>
      </c>
    </row>
    <row r="42" spans="1:11" ht="15">
      <c r="A42" s="28">
        <v>30</v>
      </c>
      <c r="B42" s="39"/>
      <c r="C42" s="36"/>
      <c r="D42" s="36"/>
      <c r="E42" s="29"/>
      <c r="F42" s="29"/>
      <c r="G42" s="29"/>
      <c r="H42" s="29"/>
      <c r="I42" s="30">
        <f t="shared" si="0"/>
        <v>0</v>
      </c>
      <c r="J42" s="31" t="e">
        <f t="shared" si="1"/>
        <v>#DIV/0!</v>
      </c>
      <c r="K42" s="31" t="e">
        <f t="shared" si="2"/>
        <v>#DIV/0!</v>
      </c>
    </row>
    <row r="43" spans="1:11" ht="15">
      <c r="A43" s="28">
        <v>31</v>
      </c>
      <c r="B43" s="39"/>
      <c r="C43" s="36"/>
      <c r="D43" s="36"/>
      <c r="E43" s="29"/>
      <c r="F43" s="29"/>
      <c r="G43" s="29"/>
      <c r="H43" s="29"/>
      <c r="I43" s="30">
        <f t="shared" si="0"/>
        <v>0</v>
      </c>
      <c r="J43" s="31" t="e">
        <f t="shared" si="1"/>
        <v>#DIV/0!</v>
      </c>
      <c r="K43" s="31" t="e">
        <f t="shared" si="2"/>
        <v>#DIV/0!</v>
      </c>
    </row>
    <row r="44" spans="1:11" ht="15">
      <c r="A44" s="28">
        <v>32</v>
      </c>
      <c r="B44" s="39"/>
      <c r="C44" s="36"/>
      <c r="D44" s="36"/>
      <c r="E44" s="29"/>
      <c r="F44" s="29"/>
      <c r="G44" s="29"/>
      <c r="H44" s="29"/>
      <c r="I44" s="30">
        <f t="shared" si="0"/>
        <v>0</v>
      </c>
      <c r="J44" s="31" t="e">
        <f t="shared" si="1"/>
        <v>#DIV/0!</v>
      </c>
      <c r="K44" s="31" t="e">
        <f t="shared" si="2"/>
        <v>#DIV/0!</v>
      </c>
    </row>
    <row r="45" spans="1:11" ht="15">
      <c r="A45" s="28">
        <v>33</v>
      </c>
      <c r="B45" s="38"/>
      <c r="C45" s="36"/>
      <c r="D45" s="36"/>
      <c r="E45" s="29"/>
      <c r="F45" s="29"/>
      <c r="G45" s="29"/>
      <c r="H45" s="29"/>
      <c r="I45" s="30">
        <f t="shared" ref="I45:I73" si="3">SUM(B45:H45)</f>
        <v>0</v>
      </c>
      <c r="J45" s="31" t="e">
        <f t="shared" si="1"/>
        <v>#DIV/0!</v>
      </c>
      <c r="K45" s="31" t="e">
        <f t="shared" si="2"/>
        <v>#DIV/0!</v>
      </c>
    </row>
    <row r="46" spans="1:11" ht="15">
      <c r="A46" s="28">
        <v>34</v>
      </c>
      <c r="B46" s="38"/>
      <c r="C46" s="36"/>
      <c r="D46" s="36"/>
      <c r="E46" s="29"/>
      <c r="F46" s="29"/>
      <c r="G46" s="29"/>
      <c r="H46" s="29"/>
      <c r="I46" s="30">
        <f t="shared" si="3"/>
        <v>0</v>
      </c>
      <c r="J46" s="31" t="e">
        <f t="shared" si="1"/>
        <v>#DIV/0!</v>
      </c>
      <c r="K46" s="31" t="e">
        <f t="shared" si="2"/>
        <v>#DIV/0!</v>
      </c>
    </row>
    <row r="47" spans="1:11" ht="15">
      <c r="A47" s="28">
        <v>35</v>
      </c>
      <c r="B47" s="38"/>
      <c r="C47" s="36"/>
      <c r="D47" s="36"/>
      <c r="E47" s="29"/>
      <c r="F47" s="29"/>
      <c r="G47" s="29"/>
      <c r="H47" s="29"/>
      <c r="I47" s="30">
        <f t="shared" si="3"/>
        <v>0</v>
      </c>
      <c r="J47" s="31" t="e">
        <f t="shared" si="1"/>
        <v>#DIV/0!</v>
      </c>
      <c r="K47" s="31" t="e">
        <f t="shared" si="2"/>
        <v>#DIV/0!</v>
      </c>
    </row>
    <row r="48" spans="1:11" ht="15">
      <c r="A48" s="28">
        <v>36</v>
      </c>
      <c r="B48" s="38"/>
      <c r="C48" s="36"/>
      <c r="D48" s="36"/>
      <c r="E48" s="29"/>
      <c r="F48" s="29"/>
      <c r="G48" s="29"/>
      <c r="H48" s="29"/>
      <c r="I48" s="30">
        <f t="shared" si="3"/>
        <v>0</v>
      </c>
      <c r="J48" s="31" t="e">
        <f t="shared" si="1"/>
        <v>#DIV/0!</v>
      </c>
      <c r="K48" s="31" t="e">
        <f t="shared" si="2"/>
        <v>#DIV/0!</v>
      </c>
    </row>
    <row r="49" spans="1:11" ht="15">
      <c r="A49" s="28">
        <v>37</v>
      </c>
      <c r="B49" s="38"/>
      <c r="C49" s="36"/>
      <c r="D49" s="36"/>
      <c r="E49" s="29"/>
      <c r="F49" s="29"/>
      <c r="G49" s="29"/>
      <c r="H49" s="29"/>
      <c r="I49" s="30">
        <f t="shared" si="3"/>
        <v>0</v>
      </c>
      <c r="J49" s="31" t="e">
        <f t="shared" si="1"/>
        <v>#DIV/0!</v>
      </c>
      <c r="K49" s="31" t="e">
        <f t="shared" si="2"/>
        <v>#DIV/0!</v>
      </c>
    </row>
    <row r="50" spans="1:11" ht="15">
      <c r="A50" s="28">
        <v>38</v>
      </c>
      <c r="B50" s="38"/>
      <c r="C50" s="36"/>
      <c r="D50" s="36"/>
      <c r="E50" s="29"/>
      <c r="F50" s="29"/>
      <c r="G50" s="29"/>
      <c r="H50" s="29"/>
      <c r="I50" s="30">
        <f t="shared" si="3"/>
        <v>0</v>
      </c>
      <c r="J50" s="31" t="e">
        <f t="shared" si="1"/>
        <v>#DIV/0!</v>
      </c>
      <c r="K50" s="31" t="e">
        <f t="shared" si="2"/>
        <v>#DIV/0!</v>
      </c>
    </row>
    <row r="51" spans="1:11" ht="15">
      <c r="A51" s="28">
        <v>39</v>
      </c>
      <c r="B51" s="38"/>
      <c r="C51" s="36"/>
      <c r="D51" s="36"/>
      <c r="E51" s="29"/>
      <c r="F51" s="29"/>
      <c r="G51" s="29"/>
      <c r="H51" s="29"/>
      <c r="I51" s="30">
        <f t="shared" si="3"/>
        <v>0</v>
      </c>
      <c r="J51" s="31" t="e">
        <f t="shared" si="1"/>
        <v>#DIV/0!</v>
      </c>
      <c r="K51" s="31" t="e">
        <f t="shared" si="2"/>
        <v>#DIV/0!</v>
      </c>
    </row>
    <row r="52" spans="1:11" ht="15">
      <c r="A52" s="28">
        <v>40</v>
      </c>
      <c r="B52" s="38"/>
      <c r="C52" s="36"/>
      <c r="D52" s="36"/>
      <c r="E52" s="29"/>
      <c r="F52" s="29"/>
      <c r="G52" s="29"/>
      <c r="H52" s="29"/>
      <c r="I52" s="30">
        <f t="shared" si="3"/>
        <v>0</v>
      </c>
      <c r="J52" s="31" t="e">
        <f t="shared" si="1"/>
        <v>#DIV/0!</v>
      </c>
      <c r="K52" s="31" t="e">
        <f t="shared" si="2"/>
        <v>#DIV/0!</v>
      </c>
    </row>
    <row r="53" spans="1:11" ht="15">
      <c r="A53" s="28">
        <v>41</v>
      </c>
      <c r="B53" s="38"/>
      <c r="C53" s="36"/>
      <c r="D53" s="36"/>
      <c r="E53" s="29"/>
      <c r="F53" s="29"/>
      <c r="G53" s="29"/>
      <c r="H53" s="29"/>
      <c r="I53" s="30">
        <f t="shared" si="3"/>
        <v>0</v>
      </c>
      <c r="J53" s="31" t="e">
        <f t="shared" si="1"/>
        <v>#DIV/0!</v>
      </c>
      <c r="K53" s="31" t="e">
        <f t="shared" si="2"/>
        <v>#DIV/0!</v>
      </c>
    </row>
    <row r="54" spans="1:11" ht="15">
      <c r="A54" s="28">
        <v>42</v>
      </c>
      <c r="B54" s="38"/>
      <c r="C54" s="36"/>
      <c r="D54" s="36"/>
      <c r="E54" s="29"/>
      <c r="F54" s="29"/>
      <c r="G54" s="29"/>
      <c r="H54" s="29"/>
      <c r="I54" s="30">
        <f t="shared" si="3"/>
        <v>0</v>
      </c>
      <c r="J54" s="31" t="e">
        <f t="shared" si="1"/>
        <v>#DIV/0!</v>
      </c>
      <c r="K54" s="31" t="e">
        <f t="shared" si="2"/>
        <v>#DIV/0!</v>
      </c>
    </row>
    <row r="55" spans="1:11" ht="15">
      <c r="A55" s="28">
        <v>43</v>
      </c>
      <c r="B55" s="38"/>
      <c r="C55" s="36"/>
      <c r="D55" s="36"/>
      <c r="E55" s="29"/>
      <c r="F55" s="29"/>
      <c r="G55" s="29"/>
      <c r="H55" s="29"/>
      <c r="I55" s="30">
        <f t="shared" si="3"/>
        <v>0</v>
      </c>
      <c r="J55" s="31" t="e">
        <f t="shared" si="1"/>
        <v>#DIV/0!</v>
      </c>
      <c r="K55" s="31" t="e">
        <f t="shared" si="2"/>
        <v>#DIV/0!</v>
      </c>
    </row>
    <row r="56" spans="1:11" ht="15">
      <c r="A56" s="28">
        <v>44</v>
      </c>
      <c r="B56" s="38"/>
      <c r="C56" s="36"/>
      <c r="D56" s="36"/>
      <c r="E56" s="29"/>
      <c r="F56" s="29"/>
      <c r="G56" s="29"/>
      <c r="H56" s="29"/>
      <c r="I56" s="30">
        <f t="shared" si="3"/>
        <v>0</v>
      </c>
      <c r="J56" s="31" t="e">
        <f t="shared" si="1"/>
        <v>#DIV/0!</v>
      </c>
      <c r="K56" s="31" t="e">
        <f t="shared" si="2"/>
        <v>#DIV/0!</v>
      </c>
    </row>
    <row r="57" spans="1:11" ht="15">
      <c r="A57" s="28">
        <v>45</v>
      </c>
      <c r="B57" s="38"/>
      <c r="C57" s="36"/>
      <c r="D57" s="36"/>
      <c r="E57" s="29"/>
      <c r="F57" s="29"/>
      <c r="G57" s="29"/>
      <c r="H57" s="29"/>
      <c r="I57" s="30">
        <f t="shared" si="3"/>
        <v>0</v>
      </c>
      <c r="J57" s="31" t="e">
        <f t="shared" si="1"/>
        <v>#DIV/0!</v>
      </c>
      <c r="K57" s="31" t="e">
        <f t="shared" si="2"/>
        <v>#DIV/0!</v>
      </c>
    </row>
    <row r="58" spans="1:11" ht="15">
      <c r="A58" s="28">
        <v>46</v>
      </c>
      <c r="B58" s="38"/>
      <c r="C58" s="36"/>
      <c r="D58" s="36"/>
      <c r="E58" s="29"/>
      <c r="F58" s="29"/>
      <c r="G58" s="29"/>
      <c r="H58" s="29"/>
      <c r="I58" s="30">
        <f t="shared" si="3"/>
        <v>0</v>
      </c>
      <c r="J58" s="31" t="e">
        <f t="shared" si="1"/>
        <v>#DIV/0!</v>
      </c>
      <c r="K58" s="31" t="e">
        <f t="shared" si="2"/>
        <v>#DIV/0!</v>
      </c>
    </row>
    <row r="59" spans="1:11" ht="15">
      <c r="A59" s="28">
        <v>47</v>
      </c>
      <c r="B59" s="38"/>
      <c r="C59" s="36"/>
      <c r="D59" s="36"/>
      <c r="E59" s="29"/>
      <c r="F59" s="29"/>
      <c r="G59" s="29"/>
      <c r="H59" s="29"/>
      <c r="I59" s="30">
        <f t="shared" si="3"/>
        <v>0</v>
      </c>
      <c r="J59" s="31" t="e">
        <f t="shared" si="1"/>
        <v>#DIV/0!</v>
      </c>
      <c r="K59" s="31" t="e">
        <f t="shared" si="2"/>
        <v>#DIV/0!</v>
      </c>
    </row>
    <row r="60" spans="1:11" ht="15">
      <c r="A60" s="28">
        <v>48</v>
      </c>
      <c r="B60" s="38"/>
      <c r="C60" s="36"/>
      <c r="D60" s="36"/>
      <c r="E60" s="29"/>
      <c r="F60" s="29"/>
      <c r="G60" s="29"/>
      <c r="H60" s="29"/>
      <c r="I60" s="30">
        <f t="shared" si="3"/>
        <v>0</v>
      </c>
      <c r="J60" s="31" t="e">
        <f t="shared" si="1"/>
        <v>#DIV/0!</v>
      </c>
      <c r="K60" s="31" t="e">
        <f t="shared" si="2"/>
        <v>#DIV/0!</v>
      </c>
    </row>
    <row r="61" spans="1:11" ht="15">
      <c r="A61" s="28">
        <v>49</v>
      </c>
      <c r="B61" s="36"/>
      <c r="C61" s="36"/>
      <c r="D61" s="36"/>
      <c r="E61" s="29"/>
      <c r="F61" s="29"/>
      <c r="G61" s="29"/>
      <c r="H61" s="29"/>
      <c r="I61" s="30">
        <f t="shared" si="3"/>
        <v>0</v>
      </c>
      <c r="J61" s="31" t="e">
        <f t="shared" si="1"/>
        <v>#DIV/0!</v>
      </c>
      <c r="K61" s="31" t="e">
        <f t="shared" si="2"/>
        <v>#DIV/0!</v>
      </c>
    </row>
    <row r="62" spans="1:11" ht="15">
      <c r="A62" s="28">
        <v>50</v>
      </c>
      <c r="B62" s="36"/>
      <c r="C62" s="36"/>
      <c r="D62" s="36"/>
      <c r="E62" s="29"/>
      <c r="F62" s="29"/>
      <c r="G62" s="29"/>
      <c r="H62" s="29"/>
      <c r="I62" s="30">
        <f t="shared" si="3"/>
        <v>0</v>
      </c>
      <c r="J62" s="31" t="e">
        <f t="shared" si="1"/>
        <v>#DIV/0!</v>
      </c>
      <c r="K62" s="31" t="e">
        <f t="shared" si="2"/>
        <v>#DIV/0!</v>
      </c>
    </row>
    <row r="63" spans="1:11" ht="15">
      <c r="A63" s="28">
        <v>51</v>
      </c>
      <c r="B63" s="36"/>
      <c r="C63" s="36"/>
      <c r="D63" s="36"/>
      <c r="E63" s="29"/>
      <c r="F63" s="29"/>
      <c r="G63" s="29"/>
      <c r="H63" s="29"/>
      <c r="I63" s="30">
        <f t="shared" si="3"/>
        <v>0</v>
      </c>
      <c r="J63" s="31" t="e">
        <f t="shared" si="1"/>
        <v>#DIV/0!</v>
      </c>
      <c r="K63" s="31" t="e">
        <f t="shared" si="2"/>
        <v>#DIV/0!</v>
      </c>
    </row>
    <row r="64" spans="1:11" ht="15">
      <c r="A64" s="28">
        <v>52</v>
      </c>
      <c r="B64" s="36"/>
      <c r="C64" s="36"/>
      <c r="D64" s="36"/>
      <c r="E64" s="29"/>
      <c r="F64" s="29"/>
      <c r="G64" s="29"/>
      <c r="H64" s="29"/>
      <c r="I64" s="30">
        <f t="shared" si="3"/>
        <v>0</v>
      </c>
      <c r="J64" s="31" t="e">
        <f t="shared" si="1"/>
        <v>#DIV/0!</v>
      </c>
      <c r="K64" s="31" t="e">
        <f t="shared" si="2"/>
        <v>#DIV/0!</v>
      </c>
    </row>
    <row r="65" spans="1:11" ht="15">
      <c r="A65" s="28">
        <v>53</v>
      </c>
      <c r="B65" s="36"/>
      <c r="C65" s="36"/>
      <c r="D65" s="36"/>
      <c r="E65" s="29"/>
      <c r="F65" s="29"/>
      <c r="G65" s="29"/>
      <c r="H65" s="29"/>
      <c r="I65" s="30">
        <f t="shared" si="3"/>
        <v>0</v>
      </c>
      <c r="J65" s="31" t="e">
        <f t="shared" si="1"/>
        <v>#DIV/0!</v>
      </c>
      <c r="K65" s="31" t="e">
        <f t="shared" si="2"/>
        <v>#DIV/0!</v>
      </c>
    </row>
    <row r="66" spans="1:11" ht="15">
      <c r="A66" s="28">
        <v>54</v>
      </c>
      <c r="B66" s="36"/>
      <c r="C66" s="36"/>
      <c r="D66" s="36"/>
      <c r="E66" s="29"/>
      <c r="F66" s="29"/>
      <c r="G66" s="29"/>
      <c r="H66" s="29"/>
      <c r="I66" s="30">
        <f t="shared" si="3"/>
        <v>0</v>
      </c>
      <c r="J66" s="31" t="e">
        <f t="shared" si="1"/>
        <v>#DIV/0!</v>
      </c>
      <c r="K66" s="31" t="e">
        <f t="shared" si="2"/>
        <v>#DIV/0!</v>
      </c>
    </row>
    <row r="67" spans="1:11" ht="15">
      <c r="A67" s="28">
        <v>55</v>
      </c>
      <c r="B67" s="36"/>
      <c r="C67" s="36"/>
      <c r="D67" s="36"/>
      <c r="E67" s="29"/>
      <c r="F67" s="29"/>
      <c r="G67" s="29"/>
      <c r="H67" s="29"/>
      <c r="I67" s="30">
        <f t="shared" si="3"/>
        <v>0</v>
      </c>
      <c r="J67" s="31" t="e">
        <f t="shared" si="1"/>
        <v>#DIV/0!</v>
      </c>
      <c r="K67" s="31" t="e">
        <f t="shared" si="2"/>
        <v>#DIV/0!</v>
      </c>
    </row>
    <row r="68" spans="1:11" ht="15">
      <c r="A68" s="28">
        <v>56</v>
      </c>
      <c r="B68" s="36"/>
      <c r="C68" s="36"/>
      <c r="D68" s="36"/>
      <c r="E68" s="29"/>
      <c r="F68" s="29"/>
      <c r="G68" s="29"/>
      <c r="H68" s="29"/>
      <c r="I68" s="30">
        <f t="shared" si="3"/>
        <v>0</v>
      </c>
      <c r="J68" s="31" t="e">
        <f t="shared" si="1"/>
        <v>#DIV/0!</v>
      </c>
      <c r="K68" s="31" t="e">
        <f t="shared" si="2"/>
        <v>#DIV/0!</v>
      </c>
    </row>
    <row r="69" spans="1:11" ht="15">
      <c r="A69" s="28">
        <v>57</v>
      </c>
      <c r="B69" s="36"/>
      <c r="C69" s="36"/>
      <c r="D69" s="36"/>
      <c r="E69" s="29"/>
      <c r="F69" s="29"/>
      <c r="G69" s="29"/>
      <c r="H69" s="29"/>
      <c r="I69" s="30">
        <f t="shared" si="3"/>
        <v>0</v>
      </c>
      <c r="J69" s="31" t="e">
        <f t="shared" si="1"/>
        <v>#DIV/0!</v>
      </c>
      <c r="K69" s="31" t="e">
        <f t="shared" si="2"/>
        <v>#DIV/0!</v>
      </c>
    </row>
    <row r="70" spans="1:11" ht="15">
      <c r="A70" s="28">
        <v>58</v>
      </c>
      <c r="B70" s="36"/>
      <c r="C70" s="36"/>
      <c r="D70" s="36"/>
      <c r="E70" s="29"/>
      <c r="F70" s="29"/>
      <c r="G70" s="29"/>
      <c r="H70" s="29"/>
      <c r="I70" s="30">
        <f t="shared" si="3"/>
        <v>0</v>
      </c>
      <c r="J70" s="31" t="e">
        <f t="shared" si="1"/>
        <v>#DIV/0!</v>
      </c>
      <c r="K70" s="31" t="e">
        <f t="shared" si="2"/>
        <v>#DIV/0!</v>
      </c>
    </row>
    <row r="71" spans="1:11" ht="15">
      <c r="A71" s="28">
        <v>59</v>
      </c>
      <c r="B71" s="36"/>
      <c r="C71" s="36"/>
      <c r="D71" s="36"/>
      <c r="E71" s="29"/>
      <c r="F71" s="29"/>
      <c r="G71" s="29"/>
      <c r="H71" s="29"/>
      <c r="I71" s="30">
        <f t="shared" si="3"/>
        <v>0</v>
      </c>
      <c r="J71" s="31" t="e">
        <f t="shared" si="1"/>
        <v>#DIV/0!</v>
      </c>
      <c r="K71" s="31" t="e">
        <f t="shared" si="2"/>
        <v>#DIV/0!</v>
      </c>
    </row>
    <row r="72" spans="1:11" ht="15">
      <c r="A72" s="28">
        <v>60</v>
      </c>
      <c r="B72" s="36"/>
      <c r="C72" s="36"/>
      <c r="D72" s="36"/>
      <c r="E72" s="29"/>
      <c r="F72" s="29"/>
      <c r="G72" s="29"/>
      <c r="H72" s="29"/>
      <c r="I72" s="30">
        <f t="shared" si="3"/>
        <v>0</v>
      </c>
      <c r="J72" s="31" t="e">
        <f t="shared" si="1"/>
        <v>#DIV/0!</v>
      </c>
      <c r="K72" s="31" t="e">
        <f t="shared" si="2"/>
        <v>#DIV/0!</v>
      </c>
    </row>
    <row r="73" spans="1:11" ht="15">
      <c r="A73" s="28">
        <v>61</v>
      </c>
      <c r="B73" s="36"/>
      <c r="C73" s="36"/>
      <c r="D73" s="36"/>
      <c r="E73" s="29"/>
      <c r="F73" s="29"/>
      <c r="G73" s="29"/>
      <c r="H73" s="29"/>
      <c r="I73" s="30">
        <f t="shared" si="3"/>
        <v>0</v>
      </c>
      <c r="J73" s="31" t="e">
        <f t="shared" si="1"/>
        <v>#DIV/0!</v>
      </c>
      <c r="K73" s="31" t="e">
        <f t="shared" si="2"/>
        <v>#DIV/0!</v>
      </c>
    </row>
    <row r="74" spans="1:11">
      <c r="A74" s="34" t="s">
        <v>46</v>
      </c>
      <c r="B74" s="35">
        <f>SUM(B13:B73)</f>
        <v>9.5310000000000006</v>
      </c>
      <c r="C74" s="35">
        <f>SUM(C13:C73)</f>
        <v>8.9610000000000021</v>
      </c>
      <c r="D74" s="35">
        <f>SUM(D13:D73)</f>
        <v>0</v>
      </c>
      <c r="E74" s="35">
        <f t="shared" ref="E74:I74" si="4">SUM(E13:E73)</f>
        <v>0</v>
      </c>
      <c r="F74" s="35">
        <f t="shared" si="4"/>
        <v>0</v>
      </c>
      <c r="G74" s="35">
        <f t="shared" si="4"/>
        <v>0</v>
      </c>
      <c r="H74" s="35">
        <f t="shared" si="4"/>
        <v>0</v>
      </c>
      <c r="I74" s="35">
        <f t="shared" si="4"/>
        <v>18.492000000000001</v>
      </c>
      <c r="J74" s="20"/>
    </row>
    <row r="75" spans="1:11">
      <c r="B75" s="13">
        <f>AVERAGE(B13:B28)</f>
        <v>0.59568750000000004</v>
      </c>
      <c r="C75" s="13">
        <f>AVERAGE(C13:C28)</f>
        <v>0.56006250000000013</v>
      </c>
    </row>
  </sheetData>
  <protectedRanges>
    <protectedRange sqref="H13:H73" name="values_3"/>
    <protectedRange sqref="E13:G73" name="values_1_1"/>
  </protectedRanges>
  <mergeCells count="3">
    <mergeCell ref="D8:E8"/>
    <mergeCell ref="D9:E9"/>
    <mergeCell ref="D10:E10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P75"/>
  <sheetViews>
    <sheetView topLeftCell="D1" zoomScale="70" zoomScaleNormal="70" workbookViewId="0">
      <selection activeCell="J13" sqref="J13:K28"/>
    </sheetView>
  </sheetViews>
  <sheetFormatPr defaultRowHeight="12.75"/>
  <cols>
    <col min="1" max="1" width="10.7109375" style="1" bestFit="1" customWidth="1"/>
    <col min="2" max="2" width="18.7109375" style="1" bestFit="1" customWidth="1"/>
    <col min="3" max="3" width="14.42578125" style="1" customWidth="1"/>
    <col min="4" max="5" width="11" style="1" customWidth="1"/>
    <col min="6" max="6" width="15" style="1" customWidth="1"/>
    <col min="7" max="7" width="11" style="1" customWidth="1"/>
    <col min="8" max="8" width="12.7109375" style="1" customWidth="1"/>
    <col min="9" max="9" width="12.85546875" style="1" customWidth="1"/>
    <col min="10" max="10" width="15" style="1" bestFit="1" customWidth="1"/>
    <col min="11" max="11" width="12.28515625" style="1" bestFit="1" customWidth="1"/>
    <col min="12" max="14" width="9.140625" style="1"/>
    <col min="15" max="15" width="15.28515625" style="1" customWidth="1"/>
    <col min="16" max="16" width="9.28515625" style="1" bestFit="1" customWidth="1"/>
    <col min="17" max="245" width="9.140625" style="1"/>
    <col min="246" max="246" width="15.42578125" style="1" customWidth="1"/>
    <col min="247" max="247" width="14.42578125" style="1" customWidth="1"/>
    <col min="248" max="249" width="11" style="1" customWidth="1"/>
    <col min="250" max="250" width="15" style="1" customWidth="1"/>
    <col min="251" max="251" width="11" style="1" customWidth="1"/>
    <col min="252" max="252" width="12.7109375" style="1" customWidth="1"/>
    <col min="253" max="253" width="12.85546875" style="1" customWidth="1"/>
    <col min="254" max="254" width="13.42578125" style="1" customWidth="1"/>
    <col min="255" max="258" width="9.140625" style="1"/>
    <col min="259" max="259" width="15.28515625" style="1" customWidth="1"/>
    <col min="260" max="260" width="9.28515625" style="1" bestFit="1" customWidth="1"/>
    <col min="261" max="261" width="9.140625" style="1"/>
    <col min="262" max="262" width="12.7109375" style="1" customWidth="1"/>
    <col min="263" max="501" width="9.140625" style="1"/>
    <col min="502" max="502" width="15.42578125" style="1" customWidth="1"/>
    <col min="503" max="503" width="14.42578125" style="1" customWidth="1"/>
    <col min="504" max="505" width="11" style="1" customWidth="1"/>
    <col min="506" max="506" width="15" style="1" customWidth="1"/>
    <col min="507" max="507" width="11" style="1" customWidth="1"/>
    <col min="508" max="508" width="12.7109375" style="1" customWidth="1"/>
    <col min="509" max="509" width="12.85546875" style="1" customWidth="1"/>
    <col min="510" max="510" width="13.42578125" style="1" customWidth="1"/>
    <col min="511" max="514" width="9.140625" style="1"/>
    <col min="515" max="515" width="15.28515625" style="1" customWidth="1"/>
    <col min="516" max="516" width="9.28515625" style="1" bestFit="1" customWidth="1"/>
    <col min="517" max="517" width="9.140625" style="1"/>
    <col min="518" max="518" width="12.7109375" style="1" customWidth="1"/>
    <col min="519" max="757" width="9.140625" style="1"/>
    <col min="758" max="758" width="15.42578125" style="1" customWidth="1"/>
    <col min="759" max="759" width="14.42578125" style="1" customWidth="1"/>
    <col min="760" max="761" width="11" style="1" customWidth="1"/>
    <col min="762" max="762" width="15" style="1" customWidth="1"/>
    <col min="763" max="763" width="11" style="1" customWidth="1"/>
    <col min="764" max="764" width="12.7109375" style="1" customWidth="1"/>
    <col min="765" max="765" width="12.85546875" style="1" customWidth="1"/>
    <col min="766" max="766" width="13.42578125" style="1" customWidth="1"/>
    <col min="767" max="770" width="9.140625" style="1"/>
    <col min="771" max="771" width="15.28515625" style="1" customWidth="1"/>
    <col min="772" max="772" width="9.28515625" style="1" bestFit="1" customWidth="1"/>
    <col min="773" max="773" width="9.140625" style="1"/>
    <col min="774" max="774" width="12.7109375" style="1" customWidth="1"/>
    <col min="775" max="1013" width="9.140625" style="1"/>
    <col min="1014" max="1014" width="15.42578125" style="1" customWidth="1"/>
    <col min="1015" max="1015" width="14.42578125" style="1" customWidth="1"/>
    <col min="1016" max="1017" width="11" style="1" customWidth="1"/>
    <col min="1018" max="1018" width="15" style="1" customWidth="1"/>
    <col min="1019" max="1019" width="11" style="1" customWidth="1"/>
    <col min="1020" max="1020" width="12.7109375" style="1" customWidth="1"/>
    <col min="1021" max="1021" width="12.85546875" style="1" customWidth="1"/>
    <col min="1022" max="1022" width="13.42578125" style="1" customWidth="1"/>
    <col min="1023" max="1026" width="9.140625" style="1"/>
    <col min="1027" max="1027" width="15.28515625" style="1" customWidth="1"/>
    <col min="1028" max="1028" width="9.28515625" style="1" bestFit="1" customWidth="1"/>
    <col min="1029" max="1029" width="9.140625" style="1"/>
    <col min="1030" max="1030" width="12.7109375" style="1" customWidth="1"/>
    <col min="1031" max="1269" width="9.140625" style="1"/>
    <col min="1270" max="1270" width="15.42578125" style="1" customWidth="1"/>
    <col min="1271" max="1271" width="14.42578125" style="1" customWidth="1"/>
    <col min="1272" max="1273" width="11" style="1" customWidth="1"/>
    <col min="1274" max="1274" width="15" style="1" customWidth="1"/>
    <col min="1275" max="1275" width="11" style="1" customWidth="1"/>
    <col min="1276" max="1276" width="12.7109375" style="1" customWidth="1"/>
    <col min="1277" max="1277" width="12.85546875" style="1" customWidth="1"/>
    <col min="1278" max="1278" width="13.42578125" style="1" customWidth="1"/>
    <col min="1279" max="1282" width="9.140625" style="1"/>
    <col min="1283" max="1283" width="15.28515625" style="1" customWidth="1"/>
    <col min="1284" max="1284" width="9.28515625" style="1" bestFit="1" customWidth="1"/>
    <col min="1285" max="1285" width="9.140625" style="1"/>
    <col min="1286" max="1286" width="12.7109375" style="1" customWidth="1"/>
    <col min="1287" max="1525" width="9.140625" style="1"/>
    <col min="1526" max="1526" width="15.42578125" style="1" customWidth="1"/>
    <col min="1527" max="1527" width="14.42578125" style="1" customWidth="1"/>
    <col min="1528" max="1529" width="11" style="1" customWidth="1"/>
    <col min="1530" max="1530" width="15" style="1" customWidth="1"/>
    <col min="1531" max="1531" width="11" style="1" customWidth="1"/>
    <col min="1532" max="1532" width="12.7109375" style="1" customWidth="1"/>
    <col min="1533" max="1533" width="12.85546875" style="1" customWidth="1"/>
    <col min="1534" max="1534" width="13.42578125" style="1" customWidth="1"/>
    <col min="1535" max="1538" width="9.140625" style="1"/>
    <col min="1539" max="1539" width="15.28515625" style="1" customWidth="1"/>
    <col min="1540" max="1540" width="9.28515625" style="1" bestFit="1" customWidth="1"/>
    <col min="1541" max="1541" width="9.140625" style="1"/>
    <col min="1542" max="1542" width="12.7109375" style="1" customWidth="1"/>
    <col min="1543" max="1781" width="9.140625" style="1"/>
    <col min="1782" max="1782" width="15.42578125" style="1" customWidth="1"/>
    <col min="1783" max="1783" width="14.42578125" style="1" customWidth="1"/>
    <col min="1784" max="1785" width="11" style="1" customWidth="1"/>
    <col min="1786" max="1786" width="15" style="1" customWidth="1"/>
    <col min="1787" max="1787" width="11" style="1" customWidth="1"/>
    <col min="1788" max="1788" width="12.7109375" style="1" customWidth="1"/>
    <col min="1789" max="1789" width="12.85546875" style="1" customWidth="1"/>
    <col min="1790" max="1790" width="13.42578125" style="1" customWidth="1"/>
    <col min="1791" max="1794" width="9.140625" style="1"/>
    <col min="1795" max="1795" width="15.28515625" style="1" customWidth="1"/>
    <col min="1796" max="1796" width="9.28515625" style="1" bestFit="1" customWidth="1"/>
    <col min="1797" max="1797" width="9.140625" style="1"/>
    <col min="1798" max="1798" width="12.7109375" style="1" customWidth="1"/>
    <col min="1799" max="2037" width="9.140625" style="1"/>
    <col min="2038" max="2038" width="15.42578125" style="1" customWidth="1"/>
    <col min="2039" max="2039" width="14.42578125" style="1" customWidth="1"/>
    <col min="2040" max="2041" width="11" style="1" customWidth="1"/>
    <col min="2042" max="2042" width="15" style="1" customWidth="1"/>
    <col min="2043" max="2043" width="11" style="1" customWidth="1"/>
    <col min="2044" max="2044" width="12.7109375" style="1" customWidth="1"/>
    <col min="2045" max="2045" width="12.85546875" style="1" customWidth="1"/>
    <col min="2046" max="2046" width="13.42578125" style="1" customWidth="1"/>
    <col min="2047" max="2050" width="9.140625" style="1"/>
    <col min="2051" max="2051" width="15.28515625" style="1" customWidth="1"/>
    <col min="2052" max="2052" width="9.28515625" style="1" bestFit="1" customWidth="1"/>
    <col min="2053" max="2053" width="9.140625" style="1"/>
    <col min="2054" max="2054" width="12.7109375" style="1" customWidth="1"/>
    <col min="2055" max="2293" width="9.140625" style="1"/>
    <col min="2294" max="2294" width="15.42578125" style="1" customWidth="1"/>
    <col min="2295" max="2295" width="14.42578125" style="1" customWidth="1"/>
    <col min="2296" max="2297" width="11" style="1" customWidth="1"/>
    <col min="2298" max="2298" width="15" style="1" customWidth="1"/>
    <col min="2299" max="2299" width="11" style="1" customWidth="1"/>
    <col min="2300" max="2300" width="12.7109375" style="1" customWidth="1"/>
    <col min="2301" max="2301" width="12.85546875" style="1" customWidth="1"/>
    <col min="2302" max="2302" width="13.42578125" style="1" customWidth="1"/>
    <col min="2303" max="2306" width="9.140625" style="1"/>
    <col min="2307" max="2307" width="15.28515625" style="1" customWidth="1"/>
    <col min="2308" max="2308" width="9.28515625" style="1" bestFit="1" customWidth="1"/>
    <col min="2309" max="2309" width="9.140625" style="1"/>
    <col min="2310" max="2310" width="12.7109375" style="1" customWidth="1"/>
    <col min="2311" max="2549" width="9.140625" style="1"/>
    <col min="2550" max="2550" width="15.42578125" style="1" customWidth="1"/>
    <col min="2551" max="2551" width="14.42578125" style="1" customWidth="1"/>
    <col min="2552" max="2553" width="11" style="1" customWidth="1"/>
    <col min="2554" max="2554" width="15" style="1" customWidth="1"/>
    <col min="2555" max="2555" width="11" style="1" customWidth="1"/>
    <col min="2556" max="2556" width="12.7109375" style="1" customWidth="1"/>
    <col min="2557" max="2557" width="12.85546875" style="1" customWidth="1"/>
    <col min="2558" max="2558" width="13.42578125" style="1" customWidth="1"/>
    <col min="2559" max="2562" width="9.140625" style="1"/>
    <col min="2563" max="2563" width="15.28515625" style="1" customWidth="1"/>
    <col min="2564" max="2564" width="9.28515625" style="1" bestFit="1" customWidth="1"/>
    <col min="2565" max="2565" width="9.140625" style="1"/>
    <col min="2566" max="2566" width="12.7109375" style="1" customWidth="1"/>
    <col min="2567" max="2805" width="9.140625" style="1"/>
    <col min="2806" max="2806" width="15.42578125" style="1" customWidth="1"/>
    <col min="2807" max="2807" width="14.42578125" style="1" customWidth="1"/>
    <col min="2808" max="2809" width="11" style="1" customWidth="1"/>
    <col min="2810" max="2810" width="15" style="1" customWidth="1"/>
    <col min="2811" max="2811" width="11" style="1" customWidth="1"/>
    <col min="2812" max="2812" width="12.7109375" style="1" customWidth="1"/>
    <col min="2813" max="2813" width="12.85546875" style="1" customWidth="1"/>
    <col min="2814" max="2814" width="13.42578125" style="1" customWidth="1"/>
    <col min="2815" max="2818" width="9.140625" style="1"/>
    <col min="2819" max="2819" width="15.28515625" style="1" customWidth="1"/>
    <col min="2820" max="2820" width="9.28515625" style="1" bestFit="1" customWidth="1"/>
    <col min="2821" max="2821" width="9.140625" style="1"/>
    <col min="2822" max="2822" width="12.7109375" style="1" customWidth="1"/>
    <col min="2823" max="3061" width="9.140625" style="1"/>
    <col min="3062" max="3062" width="15.42578125" style="1" customWidth="1"/>
    <col min="3063" max="3063" width="14.42578125" style="1" customWidth="1"/>
    <col min="3064" max="3065" width="11" style="1" customWidth="1"/>
    <col min="3066" max="3066" width="15" style="1" customWidth="1"/>
    <col min="3067" max="3067" width="11" style="1" customWidth="1"/>
    <col min="3068" max="3068" width="12.7109375" style="1" customWidth="1"/>
    <col min="3069" max="3069" width="12.85546875" style="1" customWidth="1"/>
    <col min="3070" max="3070" width="13.42578125" style="1" customWidth="1"/>
    <col min="3071" max="3074" width="9.140625" style="1"/>
    <col min="3075" max="3075" width="15.28515625" style="1" customWidth="1"/>
    <col min="3076" max="3076" width="9.28515625" style="1" bestFit="1" customWidth="1"/>
    <col min="3077" max="3077" width="9.140625" style="1"/>
    <col min="3078" max="3078" width="12.7109375" style="1" customWidth="1"/>
    <col min="3079" max="3317" width="9.140625" style="1"/>
    <col min="3318" max="3318" width="15.42578125" style="1" customWidth="1"/>
    <col min="3319" max="3319" width="14.42578125" style="1" customWidth="1"/>
    <col min="3320" max="3321" width="11" style="1" customWidth="1"/>
    <col min="3322" max="3322" width="15" style="1" customWidth="1"/>
    <col min="3323" max="3323" width="11" style="1" customWidth="1"/>
    <col min="3324" max="3324" width="12.7109375" style="1" customWidth="1"/>
    <col min="3325" max="3325" width="12.85546875" style="1" customWidth="1"/>
    <col min="3326" max="3326" width="13.42578125" style="1" customWidth="1"/>
    <col min="3327" max="3330" width="9.140625" style="1"/>
    <col min="3331" max="3331" width="15.28515625" style="1" customWidth="1"/>
    <col min="3332" max="3332" width="9.28515625" style="1" bestFit="1" customWidth="1"/>
    <col min="3333" max="3333" width="9.140625" style="1"/>
    <col min="3334" max="3334" width="12.7109375" style="1" customWidth="1"/>
    <col min="3335" max="3573" width="9.140625" style="1"/>
    <col min="3574" max="3574" width="15.42578125" style="1" customWidth="1"/>
    <col min="3575" max="3575" width="14.42578125" style="1" customWidth="1"/>
    <col min="3576" max="3577" width="11" style="1" customWidth="1"/>
    <col min="3578" max="3578" width="15" style="1" customWidth="1"/>
    <col min="3579" max="3579" width="11" style="1" customWidth="1"/>
    <col min="3580" max="3580" width="12.7109375" style="1" customWidth="1"/>
    <col min="3581" max="3581" width="12.85546875" style="1" customWidth="1"/>
    <col min="3582" max="3582" width="13.42578125" style="1" customWidth="1"/>
    <col min="3583" max="3586" width="9.140625" style="1"/>
    <col min="3587" max="3587" width="15.28515625" style="1" customWidth="1"/>
    <col min="3588" max="3588" width="9.28515625" style="1" bestFit="1" customWidth="1"/>
    <col min="3589" max="3589" width="9.140625" style="1"/>
    <col min="3590" max="3590" width="12.7109375" style="1" customWidth="1"/>
    <col min="3591" max="3829" width="9.140625" style="1"/>
    <col min="3830" max="3830" width="15.42578125" style="1" customWidth="1"/>
    <col min="3831" max="3831" width="14.42578125" style="1" customWidth="1"/>
    <col min="3832" max="3833" width="11" style="1" customWidth="1"/>
    <col min="3834" max="3834" width="15" style="1" customWidth="1"/>
    <col min="3835" max="3835" width="11" style="1" customWidth="1"/>
    <col min="3836" max="3836" width="12.7109375" style="1" customWidth="1"/>
    <col min="3837" max="3837" width="12.85546875" style="1" customWidth="1"/>
    <col min="3838" max="3838" width="13.42578125" style="1" customWidth="1"/>
    <col min="3839" max="3842" width="9.140625" style="1"/>
    <col min="3843" max="3843" width="15.28515625" style="1" customWidth="1"/>
    <col min="3844" max="3844" width="9.28515625" style="1" bestFit="1" customWidth="1"/>
    <col min="3845" max="3845" width="9.140625" style="1"/>
    <col min="3846" max="3846" width="12.7109375" style="1" customWidth="1"/>
    <col min="3847" max="4085" width="9.140625" style="1"/>
    <col min="4086" max="4086" width="15.42578125" style="1" customWidth="1"/>
    <col min="4087" max="4087" width="14.42578125" style="1" customWidth="1"/>
    <col min="4088" max="4089" width="11" style="1" customWidth="1"/>
    <col min="4090" max="4090" width="15" style="1" customWidth="1"/>
    <col min="4091" max="4091" width="11" style="1" customWidth="1"/>
    <col min="4092" max="4092" width="12.7109375" style="1" customWidth="1"/>
    <col min="4093" max="4093" width="12.85546875" style="1" customWidth="1"/>
    <col min="4094" max="4094" width="13.42578125" style="1" customWidth="1"/>
    <col min="4095" max="4098" width="9.140625" style="1"/>
    <col min="4099" max="4099" width="15.28515625" style="1" customWidth="1"/>
    <col min="4100" max="4100" width="9.28515625" style="1" bestFit="1" customWidth="1"/>
    <col min="4101" max="4101" width="9.140625" style="1"/>
    <col min="4102" max="4102" width="12.7109375" style="1" customWidth="1"/>
    <col min="4103" max="4341" width="9.140625" style="1"/>
    <col min="4342" max="4342" width="15.42578125" style="1" customWidth="1"/>
    <col min="4343" max="4343" width="14.42578125" style="1" customWidth="1"/>
    <col min="4344" max="4345" width="11" style="1" customWidth="1"/>
    <col min="4346" max="4346" width="15" style="1" customWidth="1"/>
    <col min="4347" max="4347" width="11" style="1" customWidth="1"/>
    <col min="4348" max="4348" width="12.7109375" style="1" customWidth="1"/>
    <col min="4349" max="4349" width="12.85546875" style="1" customWidth="1"/>
    <col min="4350" max="4350" width="13.42578125" style="1" customWidth="1"/>
    <col min="4351" max="4354" width="9.140625" style="1"/>
    <col min="4355" max="4355" width="15.28515625" style="1" customWidth="1"/>
    <col min="4356" max="4356" width="9.28515625" style="1" bestFit="1" customWidth="1"/>
    <col min="4357" max="4357" width="9.140625" style="1"/>
    <col min="4358" max="4358" width="12.7109375" style="1" customWidth="1"/>
    <col min="4359" max="4597" width="9.140625" style="1"/>
    <col min="4598" max="4598" width="15.42578125" style="1" customWidth="1"/>
    <col min="4599" max="4599" width="14.42578125" style="1" customWidth="1"/>
    <col min="4600" max="4601" width="11" style="1" customWidth="1"/>
    <col min="4602" max="4602" width="15" style="1" customWidth="1"/>
    <col min="4603" max="4603" width="11" style="1" customWidth="1"/>
    <col min="4604" max="4604" width="12.7109375" style="1" customWidth="1"/>
    <col min="4605" max="4605" width="12.85546875" style="1" customWidth="1"/>
    <col min="4606" max="4606" width="13.42578125" style="1" customWidth="1"/>
    <col min="4607" max="4610" width="9.140625" style="1"/>
    <col min="4611" max="4611" width="15.28515625" style="1" customWidth="1"/>
    <col min="4612" max="4612" width="9.28515625" style="1" bestFit="1" customWidth="1"/>
    <col min="4613" max="4613" width="9.140625" style="1"/>
    <col min="4614" max="4614" width="12.7109375" style="1" customWidth="1"/>
    <col min="4615" max="4853" width="9.140625" style="1"/>
    <col min="4854" max="4854" width="15.42578125" style="1" customWidth="1"/>
    <col min="4855" max="4855" width="14.42578125" style="1" customWidth="1"/>
    <col min="4856" max="4857" width="11" style="1" customWidth="1"/>
    <col min="4858" max="4858" width="15" style="1" customWidth="1"/>
    <col min="4859" max="4859" width="11" style="1" customWidth="1"/>
    <col min="4860" max="4860" width="12.7109375" style="1" customWidth="1"/>
    <col min="4861" max="4861" width="12.85546875" style="1" customWidth="1"/>
    <col min="4862" max="4862" width="13.42578125" style="1" customWidth="1"/>
    <col min="4863" max="4866" width="9.140625" style="1"/>
    <col min="4867" max="4867" width="15.28515625" style="1" customWidth="1"/>
    <col min="4868" max="4868" width="9.28515625" style="1" bestFit="1" customWidth="1"/>
    <col min="4869" max="4869" width="9.140625" style="1"/>
    <col min="4870" max="4870" width="12.7109375" style="1" customWidth="1"/>
    <col min="4871" max="5109" width="9.140625" style="1"/>
    <col min="5110" max="5110" width="15.42578125" style="1" customWidth="1"/>
    <col min="5111" max="5111" width="14.42578125" style="1" customWidth="1"/>
    <col min="5112" max="5113" width="11" style="1" customWidth="1"/>
    <col min="5114" max="5114" width="15" style="1" customWidth="1"/>
    <col min="5115" max="5115" width="11" style="1" customWidth="1"/>
    <col min="5116" max="5116" width="12.7109375" style="1" customWidth="1"/>
    <col min="5117" max="5117" width="12.85546875" style="1" customWidth="1"/>
    <col min="5118" max="5118" width="13.42578125" style="1" customWidth="1"/>
    <col min="5119" max="5122" width="9.140625" style="1"/>
    <col min="5123" max="5123" width="15.28515625" style="1" customWidth="1"/>
    <col min="5124" max="5124" width="9.28515625" style="1" bestFit="1" customWidth="1"/>
    <col min="5125" max="5125" width="9.140625" style="1"/>
    <col min="5126" max="5126" width="12.7109375" style="1" customWidth="1"/>
    <col min="5127" max="5365" width="9.140625" style="1"/>
    <col min="5366" max="5366" width="15.42578125" style="1" customWidth="1"/>
    <col min="5367" max="5367" width="14.42578125" style="1" customWidth="1"/>
    <col min="5368" max="5369" width="11" style="1" customWidth="1"/>
    <col min="5370" max="5370" width="15" style="1" customWidth="1"/>
    <col min="5371" max="5371" width="11" style="1" customWidth="1"/>
    <col min="5372" max="5372" width="12.7109375" style="1" customWidth="1"/>
    <col min="5373" max="5373" width="12.85546875" style="1" customWidth="1"/>
    <col min="5374" max="5374" width="13.42578125" style="1" customWidth="1"/>
    <col min="5375" max="5378" width="9.140625" style="1"/>
    <col min="5379" max="5379" width="15.28515625" style="1" customWidth="1"/>
    <col min="5380" max="5380" width="9.28515625" style="1" bestFit="1" customWidth="1"/>
    <col min="5381" max="5381" width="9.140625" style="1"/>
    <col min="5382" max="5382" width="12.7109375" style="1" customWidth="1"/>
    <col min="5383" max="5621" width="9.140625" style="1"/>
    <col min="5622" max="5622" width="15.42578125" style="1" customWidth="1"/>
    <col min="5623" max="5623" width="14.42578125" style="1" customWidth="1"/>
    <col min="5624" max="5625" width="11" style="1" customWidth="1"/>
    <col min="5626" max="5626" width="15" style="1" customWidth="1"/>
    <col min="5627" max="5627" width="11" style="1" customWidth="1"/>
    <col min="5628" max="5628" width="12.7109375" style="1" customWidth="1"/>
    <col min="5629" max="5629" width="12.85546875" style="1" customWidth="1"/>
    <col min="5630" max="5630" width="13.42578125" style="1" customWidth="1"/>
    <col min="5631" max="5634" width="9.140625" style="1"/>
    <col min="5635" max="5635" width="15.28515625" style="1" customWidth="1"/>
    <col min="5636" max="5636" width="9.28515625" style="1" bestFit="1" customWidth="1"/>
    <col min="5637" max="5637" width="9.140625" style="1"/>
    <col min="5638" max="5638" width="12.7109375" style="1" customWidth="1"/>
    <col min="5639" max="5877" width="9.140625" style="1"/>
    <col min="5878" max="5878" width="15.42578125" style="1" customWidth="1"/>
    <col min="5879" max="5879" width="14.42578125" style="1" customWidth="1"/>
    <col min="5880" max="5881" width="11" style="1" customWidth="1"/>
    <col min="5882" max="5882" width="15" style="1" customWidth="1"/>
    <col min="5883" max="5883" width="11" style="1" customWidth="1"/>
    <col min="5884" max="5884" width="12.7109375" style="1" customWidth="1"/>
    <col min="5885" max="5885" width="12.85546875" style="1" customWidth="1"/>
    <col min="5886" max="5886" width="13.42578125" style="1" customWidth="1"/>
    <col min="5887" max="5890" width="9.140625" style="1"/>
    <col min="5891" max="5891" width="15.28515625" style="1" customWidth="1"/>
    <col min="5892" max="5892" width="9.28515625" style="1" bestFit="1" customWidth="1"/>
    <col min="5893" max="5893" width="9.140625" style="1"/>
    <col min="5894" max="5894" width="12.7109375" style="1" customWidth="1"/>
    <col min="5895" max="6133" width="9.140625" style="1"/>
    <col min="6134" max="6134" width="15.42578125" style="1" customWidth="1"/>
    <col min="6135" max="6135" width="14.42578125" style="1" customWidth="1"/>
    <col min="6136" max="6137" width="11" style="1" customWidth="1"/>
    <col min="6138" max="6138" width="15" style="1" customWidth="1"/>
    <col min="6139" max="6139" width="11" style="1" customWidth="1"/>
    <col min="6140" max="6140" width="12.7109375" style="1" customWidth="1"/>
    <col min="6141" max="6141" width="12.85546875" style="1" customWidth="1"/>
    <col min="6142" max="6142" width="13.42578125" style="1" customWidth="1"/>
    <col min="6143" max="6146" width="9.140625" style="1"/>
    <col min="6147" max="6147" width="15.28515625" style="1" customWidth="1"/>
    <col min="6148" max="6148" width="9.28515625" style="1" bestFit="1" customWidth="1"/>
    <col min="6149" max="6149" width="9.140625" style="1"/>
    <col min="6150" max="6150" width="12.7109375" style="1" customWidth="1"/>
    <col min="6151" max="6389" width="9.140625" style="1"/>
    <col min="6390" max="6390" width="15.42578125" style="1" customWidth="1"/>
    <col min="6391" max="6391" width="14.42578125" style="1" customWidth="1"/>
    <col min="6392" max="6393" width="11" style="1" customWidth="1"/>
    <col min="6394" max="6394" width="15" style="1" customWidth="1"/>
    <col min="6395" max="6395" width="11" style="1" customWidth="1"/>
    <col min="6396" max="6396" width="12.7109375" style="1" customWidth="1"/>
    <col min="6397" max="6397" width="12.85546875" style="1" customWidth="1"/>
    <col min="6398" max="6398" width="13.42578125" style="1" customWidth="1"/>
    <col min="6399" max="6402" width="9.140625" style="1"/>
    <col min="6403" max="6403" width="15.28515625" style="1" customWidth="1"/>
    <col min="6404" max="6404" width="9.28515625" style="1" bestFit="1" customWidth="1"/>
    <col min="6405" max="6405" width="9.140625" style="1"/>
    <col min="6406" max="6406" width="12.7109375" style="1" customWidth="1"/>
    <col min="6407" max="6645" width="9.140625" style="1"/>
    <col min="6646" max="6646" width="15.42578125" style="1" customWidth="1"/>
    <col min="6647" max="6647" width="14.42578125" style="1" customWidth="1"/>
    <col min="6648" max="6649" width="11" style="1" customWidth="1"/>
    <col min="6650" max="6650" width="15" style="1" customWidth="1"/>
    <col min="6651" max="6651" width="11" style="1" customWidth="1"/>
    <col min="6652" max="6652" width="12.7109375" style="1" customWidth="1"/>
    <col min="6653" max="6653" width="12.85546875" style="1" customWidth="1"/>
    <col min="6654" max="6654" width="13.42578125" style="1" customWidth="1"/>
    <col min="6655" max="6658" width="9.140625" style="1"/>
    <col min="6659" max="6659" width="15.28515625" style="1" customWidth="1"/>
    <col min="6660" max="6660" width="9.28515625" style="1" bestFit="1" customWidth="1"/>
    <col min="6661" max="6661" width="9.140625" style="1"/>
    <col min="6662" max="6662" width="12.7109375" style="1" customWidth="1"/>
    <col min="6663" max="6901" width="9.140625" style="1"/>
    <col min="6902" max="6902" width="15.42578125" style="1" customWidth="1"/>
    <col min="6903" max="6903" width="14.42578125" style="1" customWidth="1"/>
    <col min="6904" max="6905" width="11" style="1" customWidth="1"/>
    <col min="6906" max="6906" width="15" style="1" customWidth="1"/>
    <col min="6907" max="6907" width="11" style="1" customWidth="1"/>
    <col min="6908" max="6908" width="12.7109375" style="1" customWidth="1"/>
    <col min="6909" max="6909" width="12.85546875" style="1" customWidth="1"/>
    <col min="6910" max="6910" width="13.42578125" style="1" customWidth="1"/>
    <col min="6911" max="6914" width="9.140625" style="1"/>
    <col min="6915" max="6915" width="15.28515625" style="1" customWidth="1"/>
    <col min="6916" max="6916" width="9.28515625" style="1" bestFit="1" customWidth="1"/>
    <col min="6917" max="6917" width="9.140625" style="1"/>
    <col min="6918" max="6918" width="12.7109375" style="1" customWidth="1"/>
    <col min="6919" max="7157" width="9.140625" style="1"/>
    <col min="7158" max="7158" width="15.42578125" style="1" customWidth="1"/>
    <col min="7159" max="7159" width="14.42578125" style="1" customWidth="1"/>
    <col min="7160" max="7161" width="11" style="1" customWidth="1"/>
    <col min="7162" max="7162" width="15" style="1" customWidth="1"/>
    <col min="7163" max="7163" width="11" style="1" customWidth="1"/>
    <col min="7164" max="7164" width="12.7109375" style="1" customWidth="1"/>
    <col min="7165" max="7165" width="12.85546875" style="1" customWidth="1"/>
    <col min="7166" max="7166" width="13.42578125" style="1" customWidth="1"/>
    <col min="7167" max="7170" width="9.140625" style="1"/>
    <col min="7171" max="7171" width="15.28515625" style="1" customWidth="1"/>
    <col min="7172" max="7172" width="9.28515625" style="1" bestFit="1" customWidth="1"/>
    <col min="7173" max="7173" width="9.140625" style="1"/>
    <col min="7174" max="7174" width="12.7109375" style="1" customWidth="1"/>
    <col min="7175" max="7413" width="9.140625" style="1"/>
    <col min="7414" max="7414" width="15.42578125" style="1" customWidth="1"/>
    <col min="7415" max="7415" width="14.42578125" style="1" customWidth="1"/>
    <col min="7416" max="7417" width="11" style="1" customWidth="1"/>
    <col min="7418" max="7418" width="15" style="1" customWidth="1"/>
    <col min="7419" max="7419" width="11" style="1" customWidth="1"/>
    <col min="7420" max="7420" width="12.7109375" style="1" customWidth="1"/>
    <col min="7421" max="7421" width="12.85546875" style="1" customWidth="1"/>
    <col min="7422" max="7422" width="13.42578125" style="1" customWidth="1"/>
    <col min="7423" max="7426" width="9.140625" style="1"/>
    <col min="7427" max="7427" width="15.28515625" style="1" customWidth="1"/>
    <col min="7428" max="7428" width="9.28515625" style="1" bestFit="1" customWidth="1"/>
    <col min="7429" max="7429" width="9.140625" style="1"/>
    <col min="7430" max="7430" width="12.7109375" style="1" customWidth="1"/>
    <col min="7431" max="7669" width="9.140625" style="1"/>
    <col min="7670" max="7670" width="15.42578125" style="1" customWidth="1"/>
    <col min="7671" max="7671" width="14.42578125" style="1" customWidth="1"/>
    <col min="7672" max="7673" width="11" style="1" customWidth="1"/>
    <col min="7674" max="7674" width="15" style="1" customWidth="1"/>
    <col min="7675" max="7675" width="11" style="1" customWidth="1"/>
    <col min="7676" max="7676" width="12.7109375" style="1" customWidth="1"/>
    <col min="7677" max="7677" width="12.85546875" style="1" customWidth="1"/>
    <col min="7678" max="7678" width="13.42578125" style="1" customWidth="1"/>
    <col min="7679" max="7682" width="9.140625" style="1"/>
    <col min="7683" max="7683" width="15.28515625" style="1" customWidth="1"/>
    <col min="7684" max="7684" width="9.28515625" style="1" bestFit="1" customWidth="1"/>
    <col min="7685" max="7685" width="9.140625" style="1"/>
    <col min="7686" max="7686" width="12.7109375" style="1" customWidth="1"/>
    <col min="7687" max="7925" width="9.140625" style="1"/>
    <col min="7926" max="7926" width="15.42578125" style="1" customWidth="1"/>
    <col min="7927" max="7927" width="14.42578125" style="1" customWidth="1"/>
    <col min="7928" max="7929" width="11" style="1" customWidth="1"/>
    <col min="7930" max="7930" width="15" style="1" customWidth="1"/>
    <col min="7931" max="7931" width="11" style="1" customWidth="1"/>
    <col min="7932" max="7932" width="12.7109375" style="1" customWidth="1"/>
    <col min="7933" max="7933" width="12.85546875" style="1" customWidth="1"/>
    <col min="7934" max="7934" width="13.42578125" style="1" customWidth="1"/>
    <col min="7935" max="7938" width="9.140625" style="1"/>
    <col min="7939" max="7939" width="15.28515625" style="1" customWidth="1"/>
    <col min="7940" max="7940" width="9.28515625" style="1" bestFit="1" customWidth="1"/>
    <col min="7941" max="7941" width="9.140625" style="1"/>
    <col min="7942" max="7942" width="12.7109375" style="1" customWidth="1"/>
    <col min="7943" max="8181" width="9.140625" style="1"/>
    <col min="8182" max="8182" width="15.42578125" style="1" customWidth="1"/>
    <col min="8183" max="8183" width="14.42578125" style="1" customWidth="1"/>
    <col min="8184" max="8185" width="11" style="1" customWidth="1"/>
    <col min="8186" max="8186" width="15" style="1" customWidth="1"/>
    <col min="8187" max="8187" width="11" style="1" customWidth="1"/>
    <col min="8188" max="8188" width="12.7109375" style="1" customWidth="1"/>
    <col min="8189" max="8189" width="12.85546875" style="1" customWidth="1"/>
    <col min="8190" max="8190" width="13.42578125" style="1" customWidth="1"/>
    <col min="8191" max="8194" width="9.140625" style="1"/>
    <col min="8195" max="8195" width="15.28515625" style="1" customWidth="1"/>
    <col min="8196" max="8196" width="9.28515625" style="1" bestFit="1" customWidth="1"/>
    <col min="8197" max="8197" width="9.140625" style="1"/>
    <col min="8198" max="8198" width="12.7109375" style="1" customWidth="1"/>
    <col min="8199" max="8437" width="9.140625" style="1"/>
    <col min="8438" max="8438" width="15.42578125" style="1" customWidth="1"/>
    <col min="8439" max="8439" width="14.42578125" style="1" customWidth="1"/>
    <col min="8440" max="8441" width="11" style="1" customWidth="1"/>
    <col min="8442" max="8442" width="15" style="1" customWidth="1"/>
    <col min="8443" max="8443" width="11" style="1" customWidth="1"/>
    <col min="8444" max="8444" width="12.7109375" style="1" customWidth="1"/>
    <col min="8445" max="8445" width="12.85546875" style="1" customWidth="1"/>
    <col min="8446" max="8446" width="13.42578125" style="1" customWidth="1"/>
    <col min="8447" max="8450" width="9.140625" style="1"/>
    <col min="8451" max="8451" width="15.28515625" style="1" customWidth="1"/>
    <col min="8452" max="8452" width="9.28515625" style="1" bestFit="1" customWidth="1"/>
    <col min="8453" max="8453" width="9.140625" style="1"/>
    <col min="8454" max="8454" width="12.7109375" style="1" customWidth="1"/>
    <col min="8455" max="8693" width="9.140625" style="1"/>
    <col min="8694" max="8694" width="15.42578125" style="1" customWidth="1"/>
    <col min="8695" max="8695" width="14.42578125" style="1" customWidth="1"/>
    <col min="8696" max="8697" width="11" style="1" customWidth="1"/>
    <col min="8698" max="8698" width="15" style="1" customWidth="1"/>
    <col min="8699" max="8699" width="11" style="1" customWidth="1"/>
    <col min="8700" max="8700" width="12.7109375" style="1" customWidth="1"/>
    <col min="8701" max="8701" width="12.85546875" style="1" customWidth="1"/>
    <col min="8702" max="8702" width="13.42578125" style="1" customWidth="1"/>
    <col min="8703" max="8706" width="9.140625" style="1"/>
    <col min="8707" max="8707" width="15.28515625" style="1" customWidth="1"/>
    <col min="8708" max="8708" width="9.28515625" style="1" bestFit="1" customWidth="1"/>
    <col min="8709" max="8709" width="9.140625" style="1"/>
    <col min="8710" max="8710" width="12.7109375" style="1" customWidth="1"/>
    <col min="8711" max="8949" width="9.140625" style="1"/>
    <col min="8950" max="8950" width="15.42578125" style="1" customWidth="1"/>
    <col min="8951" max="8951" width="14.42578125" style="1" customWidth="1"/>
    <col min="8952" max="8953" width="11" style="1" customWidth="1"/>
    <col min="8954" max="8954" width="15" style="1" customWidth="1"/>
    <col min="8955" max="8955" width="11" style="1" customWidth="1"/>
    <col min="8956" max="8956" width="12.7109375" style="1" customWidth="1"/>
    <col min="8957" max="8957" width="12.85546875" style="1" customWidth="1"/>
    <col min="8958" max="8958" width="13.42578125" style="1" customWidth="1"/>
    <col min="8959" max="8962" width="9.140625" style="1"/>
    <col min="8963" max="8963" width="15.28515625" style="1" customWidth="1"/>
    <col min="8964" max="8964" width="9.28515625" style="1" bestFit="1" customWidth="1"/>
    <col min="8965" max="8965" width="9.140625" style="1"/>
    <col min="8966" max="8966" width="12.7109375" style="1" customWidth="1"/>
    <col min="8967" max="9205" width="9.140625" style="1"/>
    <col min="9206" max="9206" width="15.42578125" style="1" customWidth="1"/>
    <col min="9207" max="9207" width="14.42578125" style="1" customWidth="1"/>
    <col min="9208" max="9209" width="11" style="1" customWidth="1"/>
    <col min="9210" max="9210" width="15" style="1" customWidth="1"/>
    <col min="9211" max="9211" width="11" style="1" customWidth="1"/>
    <col min="9212" max="9212" width="12.7109375" style="1" customWidth="1"/>
    <col min="9213" max="9213" width="12.85546875" style="1" customWidth="1"/>
    <col min="9214" max="9214" width="13.42578125" style="1" customWidth="1"/>
    <col min="9215" max="9218" width="9.140625" style="1"/>
    <col min="9219" max="9219" width="15.28515625" style="1" customWidth="1"/>
    <col min="9220" max="9220" width="9.28515625" style="1" bestFit="1" customWidth="1"/>
    <col min="9221" max="9221" width="9.140625" style="1"/>
    <col min="9222" max="9222" width="12.7109375" style="1" customWidth="1"/>
    <col min="9223" max="9461" width="9.140625" style="1"/>
    <col min="9462" max="9462" width="15.42578125" style="1" customWidth="1"/>
    <col min="9463" max="9463" width="14.42578125" style="1" customWidth="1"/>
    <col min="9464" max="9465" width="11" style="1" customWidth="1"/>
    <col min="9466" max="9466" width="15" style="1" customWidth="1"/>
    <col min="9467" max="9467" width="11" style="1" customWidth="1"/>
    <col min="9468" max="9468" width="12.7109375" style="1" customWidth="1"/>
    <col min="9469" max="9469" width="12.85546875" style="1" customWidth="1"/>
    <col min="9470" max="9470" width="13.42578125" style="1" customWidth="1"/>
    <col min="9471" max="9474" width="9.140625" style="1"/>
    <col min="9475" max="9475" width="15.28515625" style="1" customWidth="1"/>
    <col min="9476" max="9476" width="9.28515625" style="1" bestFit="1" customWidth="1"/>
    <col min="9477" max="9477" width="9.140625" style="1"/>
    <col min="9478" max="9478" width="12.7109375" style="1" customWidth="1"/>
    <col min="9479" max="9717" width="9.140625" style="1"/>
    <col min="9718" max="9718" width="15.42578125" style="1" customWidth="1"/>
    <col min="9719" max="9719" width="14.42578125" style="1" customWidth="1"/>
    <col min="9720" max="9721" width="11" style="1" customWidth="1"/>
    <col min="9722" max="9722" width="15" style="1" customWidth="1"/>
    <col min="9723" max="9723" width="11" style="1" customWidth="1"/>
    <col min="9724" max="9724" width="12.7109375" style="1" customWidth="1"/>
    <col min="9725" max="9725" width="12.85546875" style="1" customWidth="1"/>
    <col min="9726" max="9726" width="13.42578125" style="1" customWidth="1"/>
    <col min="9727" max="9730" width="9.140625" style="1"/>
    <col min="9731" max="9731" width="15.28515625" style="1" customWidth="1"/>
    <col min="9732" max="9732" width="9.28515625" style="1" bestFit="1" customWidth="1"/>
    <col min="9733" max="9733" width="9.140625" style="1"/>
    <col min="9734" max="9734" width="12.7109375" style="1" customWidth="1"/>
    <col min="9735" max="9973" width="9.140625" style="1"/>
    <col min="9974" max="9974" width="15.42578125" style="1" customWidth="1"/>
    <col min="9975" max="9975" width="14.42578125" style="1" customWidth="1"/>
    <col min="9976" max="9977" width="11" style="1" customWidth="1"/>
    <col min="9978" max="9978" width="15" style="1" customWidth="1"/>
    <col min="9979" max="9979" width="11" style="1" customWidth="1"/>
    <col min="9980" max="9980" width="12.7109375" style="1" customWidth="1"/>
    <col min="9981" max="9981" width="12.85546875" style="1" customWidth="1"/>
    <col min="9982" max="9982" width="13.42578125" style="1" customWidth="1"/>
    <col min="9983" max="9986" width="9.140625" style="1"/>
    <col min="9987" max="9987" width="15.28515625" style="1" customWidth="1"/>
    <col min="9988" max="9988" width="9.28515625" style="1" bestFit="1" customWidth="1"/>
    <col min="9989" max="9989" width="9.140625" style="1"/>
    <col min="9990" max="9990" width="12.7109375" style="1" customWidth="1"/>
    <col min="9991" max="10229" width="9.140625" style="1"/>
    <col min="10230" max="10230" width="15.42578125" style="1" customWidth="1"/>
    <col min="10231" max="10231" width="14.42578125" style="1" customWidth="1"/>
    <col min="10232" max="10233" width="11" style="1" customWidth="1"/>
    <col min="10234" max="10234" width="15" style="1" customWidth="1"/>
    <col min="10235" max="10235" width="11" style="1" customWidth="1"/>
    <col min="10236" max="10236" width="12.7109375" style="1" customWidth="1"/>
    <col min="10237" max="10237" width="12.85546875" style="1" customWidth="1"/>
    <col min="10238" max="10238" width="13.42578125" style="1" customWidth="1"/>
    <col min="10239" max="10242" width="9.140625" style="1"/>
    <col min="10243" max="10243" width="15.28515625" style="1" customWidth="1"/>
    <col min="10244" max="10244" width="9.28515625" style="1" bestFit="1" customWidth="1"/>
    <col min="10245" max="10245" width="9.140625" style="1"/>
    <col min="10246" max="10246" width="12.7109375" style="1" customWidth="1"/>
    <col min="10247" max="10485" width="9.140625" style="1"/>
    <col min="10486" max="10486" width="15.42578125" style="1" customWidth="1"/>
    <col min="10487" max="10487" width="14.42578125" style="1" customWidth="1"/>
    <col min="10488" max="10489" width="11" style="1" customWidth="1"/>
    <col min="10490" max="10490" width="15" style="1" customWidth="1"/>
    <col min="10491" max="10491" width="11" style="1" customWidth="1"/>
    <col min="10492" max="10492" width="12.7109375" style="1" customWidth="1"/>
    <col min="10493" max="10493" width="12.85546875" style="1" customWidth="1"/>
    <col min="10494" max="10494" width="13.42578125" style="1" customWidth="1"/>
    <col min="10495" max="10498" width="9.140625" style="1"/>
    <col min="10499" max="10499" width="15.28515625" style="1" customWidth="1"/>
    <col min="10500" max="10500" width="9.28515625" style="1" bestFit="1" customWidth="1"/>
    <col min="10501" max="10501" width="9.140625" style="1"/>
    <col min="10502" max="10502" width="12.7109375" style="1" customWidth="1"/>
    <col min="10503" max="10741" width="9.140625" style="1"/>
    <col min="10742" max="10742" width="15.42578125" style="1" customWidth="1"/>
    <col min="10743" max="10743" width="14.42578125" style="1" customWidth="1"/>
    <col min="10744" max="10745" width="11" style="1" customWidth="1"/>
    <col min="10746" max="10746" width="15" style="1" customWidth="1"/>
    <col min="10747" max="10747" width="11" style="1" customWidth="1"/>
    <col min="10748" max="10748" width="12.7109375" style="1" customWidth="1"/>
    <col min="10749" max="10749" width="12.85546875" style="1" customWidth="1"/>
    <col min="10750" max="10750" width="13.42578125" style="1" customWidth="1"/>
    <col min="10751" max="10754" width="9.140625" style="1"/>
    <col min="10755" max="10755" width="15.28515625" style="1" customWidth="1"/>
    <col min="10756" max="10756" width="9.28515625" style="1" bestFit="1" customWidth="1"/>
    <col min="10757" max="10757" width="9.140625" style="1"/>
    <col min="10758" max="10758" width="12.7109375" style="1" customWidth="1"/>
    <col min="10759" max="10997" width="9.140625" style="1"/>
    <col min="10998" max="10998" width="15.42578125" style="1" customWidth="1"/>
    <col min="10999" max="10999" width="14.42578125" style="1" customWidth="1"/>
    <col min="11000" max="11001" width="11" style="1" customWidth="1"/>
    <col min="11002" max="11002" width="15" style="1" customWidth="1"/>
    <col min="11003" max="11003" width="11" style="1" customWidth="1"/>
    <col min="11004" max="11004" width="12.7109375" style="1" customWidth="1"/>
    <col min="11005" max="11005" width="12.85546875" style="1" customWidth="1"/>
    <col min="11006" max="11006" width="13.42578125" style="1" customWidth="1"/>
    <col min="11007" max="11010" width="9.140625" style="1"/>
    <col min="11011" max="11011" width="15.28515625" style="1" customWidth="1"/>
    <col min="11012" max="11012" width="9.28515625" style="1" bestFit="1" customWidth="1"/>
    <col min="11013" max="11013" width="9.140625" style="1"/>
    <col min="11014" max="11014" width="12.7109375" style="1" customWidth="1"/>
    <col min="11015" max="11253" width="9.140625" style="1"/>
    <col min="11254" max="11254" width="15.42578125" style="1" customWidth="1"/>
    <col min="11255" max="11255" width="14.42578125" style="1" customWidth="1"/>
    <col min="11256" max="11257" width="11" style="1" customWidth="1"/>
    <col min="11258" max="11258" width="15" style="1" customWidth="1"/>
    <col min="11259" max="11259" width="11" style="1" customWidth="1"/>
    <col min="11260" max="11260" width="12.7109375" style="1" customWidth="1"/>
    <col min="11261" max="11261" width="12.85546875" style="1" customWidth="1"/>
    <col min="11262" max="11262" width="13.42578125" style="1" customWidth="1"/>
    <col min="11263" max="11266" width="9.140625" style="1"/>
    <col min="11267" max="11267" width="15.28515625" style="1" customWidth="1"/>
    <col min="11268" max="11268" width="9.28515625" style="1" bestFit="1" customWidth="1"/>
    <col min="11269" max="11269" width="9.140625" style="1"/>
    <col min="11270" max="11270" width="12.7109375" style="1" customWidth="1"/>
    <col min="11271" max="11509" width="9.140625" style="1"/>
    <col min="11510" max="11510" width="15.42578125" style="1" customWidth="1"/>
    <col min="11511" max="11511" width="14.42578125" style="1" customWidth="1"/>
    <col min="11512" max="11513" width="11" style="1" customWidth="1"/>
    <col min="11514" max="11514" width="15" style="1" customWidth="1"/>
    <col min="11515" max="11515" width="11" style="1" customWidth="1"/>
    <col min="11516" max="11516" width="12.7109375" style="1" customWidth="1"/>
    <col min="11517" max="11517" width="12.85546875" style="1" customWidth="1"/>
    <col min="11518" max="11518" width="13.42578125" style="1" customWidth="1"/>
    <col min="11519" max="11522" width="9.140625" style="1"/>
    <col min="11523" max="11523" width="15.28515625" style="1" customWidth="1"/>
    <col min="11524" max="11524" width="9.28515625" style="1" bestFit="1" customWidth="1"/>
    <col min="11525" max="11525" width="9.140625" style="1"/>
    <col min="11526" max="11526" width="12.7109375" style="1" customWidth="1"/>
    <col min="11527" max="11765" width="9.140625" style="1"/>
    <col min="11766" max="11766" width="15.42578125" style="1" customWidth="1"/>
    <col min="11767" max="11767" width="14.42578125" style="1" customWidth="1"/>
    <col min="11768" max="11769" width="11" style="1" customWidth="1"/>
    <col min="11770" max="11770" width="15" style="1" customWidth="1"/>
    <col min="11771" max="11771" width="11" style="1" customWidth="1"/>
    <col min="11772" max="11772" width="12.7109375" style="1" customWidth="1"/>
    <col min="11773" max="11773" width="12.85546875" style="1" customWidth="1"/>
    <col min="11774" max="11774" width="13.42578125" style="1" customWidth="1"/>
    <col min="11775" max="11778" width="9.140625" style="1"/>
    <col min="11779" max="11779" width="15.28515625" style="1" customWidth="1"/>
    <col min="11780" max="11780" width="9.28515625" style="1" bestFit="1" customWidth="1"/>
    <col min="11781" max="11781" width="9.140625" style="1"/>
    <col min="11782" max="11782" width="12.7109375" style="1" customWidth="1"/>
    <col min="11783" max="12021" width="9.140625" style="1"/>
    <col min="12022" max="12022" width="15.42578125" style="1" customWidth="1"/>
    <col min="12023" max="12023" width="14.42578125" style="1" customWidth="1"/>
    <col min="12024" max="12025" width="11" style="1" customWidth="1"/>
    <col min="12026" max="12026" width="15" style="1" customWidth="1"/>
    <col min="12027" max="12027" width="11" style="1" customWidth="1"/>
    <col min="12028" max="12028" width="12.7109375" style="1" customWidth="1"/>
    <col min="12029" max="12029" width="12.85546875" style="1" customWidth="1"/>
    <col min="12030" max="12030" width="13.42578125" style="1" customWidth="1"/>
    <col min="12031" max="12034" width="9.140625" style="1"/>
    <col min="12035" max="12035" width="15.28515625" style="1" customWidth="1"/>
    <col min="12036" max="12036" width="9.28515625" style="1" bestFit="1" customWidth="1"/>
    <col min="12037" max="12037" width="9.140625" style="1"/>
    <col min="12038" max="12038" width="12.7109375" style="1" customWidth="1"/>
    <col min="12039" max="12277" width="9.140625" style="1"/>
    <col min="12278" max="12278" width="15.42578125" style="1" customWidth="1"/>
    <col min="12279" max="12279" width="14.42578125" style="1" customWidth="1"/>
    <col min="12280" max="12281" width="11" style="1" customWidth="1"/>
    <col min="12282" max="12282" width="15" style="1" customWidth="1"/>
    <col min="12283" max="12283" width="11" style="1" customWidth="1"/>
    <col min="12284" max="12284" width="12.7109375" style="1" customWidth="1"/>
    <col min="12285" max="12285" width="12.85546875" style="1" customWidth="1"/>
    <col min="12286" max="12286" width="13.42578125" style="1" customWidth="1"/>
    <col min="12287" max="12290" width="9.140625" style="1"/>
    <col min="12291" max="12291" width="15.28515625" style="1" customWidth="1"/>
    <col min="12292" max="12292" width="9.28515625" style="1" bestFit="1" customWidth="1"/>
    <col min="12293" max="12293" width="9.140625" style="1"/>
    <col min="12294" max="12294" width="12.7109375" style="1" customWidth="1"/>
    <col min="12295" max="12533" width="9.140625" style="1"/>
    <col min="12534" max="12534" width="15.42578125" style="1" customWidth="1"/>
    <col min="12535" max="12535" width="14.42578125" style="1" customWidth="1"/>
    <col min="12536" max="12537" width="11" style="1" customWidth="1"/>
    <col min="12538" max="12538" width="15" style="1" customWidth="1"/>
    <col min="12539" max="12539" width="11" style="1" customWidth="1"/>
    <col min="12540" max="12540" width="12.7109375" style="1" customWidth="1"/>
    <col min="12541" max="12541" width="12.85546875" style="1" customWidth="1"/>
    <col min="12542" max="12542" width="13.42578125" style="1" customWidth="1"/>
    <col min="12543" max="12546" width="9.140625" style="1"/>
    <col min="12547" max="12547" width="15.28515625" style="1" customWidth="1"/>
    <col min="12548" max="12548" width="9.28515625" style="1" bestFit="1" customWidth="1"/>
    <col min="12549" max="12549" width="9.140625" style="1"/>
    <col min="12550" max="12550" width="12.7109375" style="1" customWidth="1"/>
    <col min="12551" max="12789" width="9.140625" style="1"/>
    <col min="12790" max="12790" width="15.42578125" style="1" customWidth="1"/>
    <col min="12791" max="12791" width="14.42578125" style="1" customWidth="1"/>
    <col min="12792" max="12793" width="11" style="1" customWidth="1"/>
    <col min="12794" max="12794" width="15" style="1" customWidth="1"/>
    <col min="12795" max="12795" width="11" style="1" customWidth="1"/>
    <col min="12796" max="12796" width="12.7109375" style="1" customWidth="1"/>
    <col min="12797" max="12797" width="12.85546875" style="1" customWidth="1"/>
    <col min="12798" max="12798" width="13.42578125" style="1" customWidth="1"/>
    <col min="12799" max="12802" width="9.140625" style="1"/>
    <col min="12803" max="12803" width="15.28515625" style="1" customWidth="1"/>
    <col min="12804" max="12804" width="9.28515625" style="1" bestFit="1" customWidth="1"/>
    <col min="12805" max="12805" width="9.140625" style="1"/>
    <col min="12806" max="12806" width="12.7109375" style="1" customWidth="1"/>
    <col min="12807" max="13045" width="9.140625" style="1"/>
    <col min="13046" max="13046" width="15.42578125" style="1" customWidth="1"/>
    <col min="13047" max="13047" width="14.42578125" style="1" customWidth="1"/>
    <col min="13048" max="13049" width="11" style="1" customWidth="1"/>
    <col min="13050" max="13050" width="15" style="1" customWidth="1"/>
    <col min="13051" max="13051" width="11" style="1" customWidth="1"/>
    <col min="13052" max="13052" width="12.7109375" style="1" customWidth="1"/>
    <col min="13053" max="13053" width="12.85546875" style="1" customWidth="1"/>
    <col min="13054" max="13054" width="13.42578125" style="1" customWidth="1"/>
    <col min="13055" max="13058" width="9.140625" style="1"/>
    <col min="13059" max="13059" width="15.28515625" style="1" customWidth="1"/>
    <col min="13060" max="13060" width="9.28515625" style="1" bestFit="1" customWidth="1"/>
    <col min="13061" max="13061" width="9.140625" style="1"/>
    <col min="13062" max="13062" width="12.7109375" style="1" customWidth="1"/>
    <col min="13063" max="13301" width="9.140625" style="1"/>
    <col min="13302" max="13302" width="15.42578125" style="1" customWidth="1"/>
    <col min="13303" max="13303" width="14.42578125" style="1" customWidth="1"/>
    <col min="13304" max="13305" width="11" style="1" customWidth="1"/>
    <col min="13306" max="13306" width="15" style="1" customWidth="1"/>
    <col min="13307" max="13307" width="11" style="1" customWidth="1"/>
    <col min="13308" max="13308" width="12.7109375" style="1" customWidth="1"/>
    <col min="13309" max="13309" width="12.85546875" style="1" customWidth="1"/>
    <col min="13310" max="13310" width="13.42578125" style="1" customWidth="1"/>
    <col min="13311" max="13314" width="9.140625" style="1"/>
    <col min="13315" max="13315" width="15.28515625" style="1" customWidth="1"/>
    <col min="13316" max="13316" width="9.28515625" style="1" bestFit="1" customWidth="1"/>
    <col min="13317" max="13317" width="9.140625" style="1"/>
    <col min="13318" max="13318" width="12.7109375" style="1" customWidth="1"/>
    <col min="13319" max="13557" width="9.140625" style="1"/>
    <col min="13558" max="13558" width="15.42578125" style="1" customWidth="1"/>
    <col min="13559" max="13559" width="14.42578125" style="1" customWidth="1"/>
    <col min="13560" max="13561" width="11" style="1" customWidth="1"/>
    <col min="13562" max="13562" width="15" style="1" customWidth="1"/>
    <col min="13563" max="13563" width="11" style="1" customWidth="1"/>
    <col min="13564" max="13564" width="12.7109375" style="1" customWidth="1"/>
    <col min="13565" max="13565" width="12.85546875" style="1" customWidth="1"/>
    <col min="13566" max="13566" width="13.42578125" style="1" customWidth="1"/>
    <col min="13567" max="13570" width="9.140625" style="1"/>
    <col min="13571" max="13571" width="15.28515625" style="1" customWidth="1"/>
    <col min="13572" max="13572" width="9.28515625" style="1" bestFit="1" customWidth="1"/>
    <col min="13573" max="13573" width="9.140625" style="1"/>
    <col min="13574" max="13574" width="12.7109375" style="1" customWidth="1"/>
    <col min="13575" max="13813" width="9.140625" style="1"/>
    <col min="13814" max="13814" width="15.42578125" style="1" customWidth="1"/>
    <col min="13815" max="13815" width="14.42578125" style="1" customWidth="1"/>
    <col min="13816" max="13817" width="11" style="1" customWidth="1"/>
    <col min="13818" max="13818" width="15" style="1" customWidth="1"/>
    <col min="13819" max="13819" width="11" style="1" customWidth="1"/>
    <col min="13820" max="13820" width="12.7109375" style="1" customWidth="1"/>
    <col min="13821" max="13821" width="12.85546875" style="1" customWidth="1"/>
    <col min="13822" max="13822" width="13.42578125" style="1" customWidth="1"/>
    <col min="13823" max="13826" width="9.140625" style="1"/>
    <col min="13827" max="13827" width="15.28515625" style="1" customWidth="1"/>
    <col min="13828" max="13828" width="9.28515625" style="1" bestFit="1" customWidth="1"/>
    <col min="13829" max="13829" width="9.140625" style="1"/>
    <col min="13830" max="13830" width="12.7109375" style="1" customWidth="1"/>
    <col min="13831" max="14069" width="9.140625" style="1"/>
    <col min="14070" max="14070" width="15.42578125" style="1" customWidth="1"/>
    <col min="14071" max="14071" width="14.42578125" style="1" customWidth="1"/>
    <col min="14072" max="14073" width="11" style="1" customWidth="1"/>
    <col min="14074" max="14074" width="15" style="1" customWidth="1"/>
    <col min="14075" max="14075" width="11" style="1" customWidth="1"/>
    <col min="14076" max="14076" width="12.7109375" style="1" customWidth="1"/>
    <col min="14077" max="14077" width="12.85546875" style="1" customWidth="1"/>
    <col min="14078" max="14078" width="13.42578125" style="1" customWidth="1"/>
    <col min="14079" max="14082" width="9.140625" style="1"/>
    <col min="14083" max="14083" width="15.28515625" style="1" customWidth="1"/>
    <col min="14084" max="14084" width="9.28515625" style="1" bestFit="1" customWidth="1"/>
    <col min="14085" max="14085" width="9.140625" style="1"/>
    <col min="14086" max="14086" width="12.7109375" style="1" customWidth="1"/>
    <col min="14087" max="14325" width="9.140625" style="1"/>
    <col min="14326" max="14326" width="15.42578125" style="1" customWidth="1"/>
    <col min="14327" max="14327" width="14.42578125" style="1" customWidth="1"/>
    <col min="14328" max="14329" width="11" style="1" customWidth="1"/>
    <col min="14330" max="14330" width="15" style="1" customWidth="1"/>
    <col min="14331" max="14331" width="11" style="1" customWidth="1"/>
    <col min="14332" max="14332" width="12.7109375" style="1" customWidth="1"/>
    <col min="14333" max="14333" width="12.85546875" style="1" customWidth="1"/>
    <col min="14334" max="14334" width="13.42578125" style="1" customWidth="1"/>
    <col min="14335" max="14338" width="9.140625" style="1"/>
    <col min="14339" max="14339" width="15.28515625" style="1" customWidth="1"/>
    <col min="14340" max="14340" width="9.28515625" style="1" bestFit="1" customWidth="1"/>
    <col min="14341" max="14341" width="9.140625" style="1"/>
    <col min="14342" max="14342" width="12.7109375" style="1" customWidth="1"/>
    <col min="14343" max="14581" width="9.140625" style="1"/>
    <col min="14582" max="14582" width="15.42578125" style="1" customWidth="1"/>
    <col min="14583" max="14583" width="14.42578125" style="1" customWidth="1"/>
    <col min="14584" max="14585" width="11" style="1" customWidth="1"/>
    <col min="14586" max="14586" width="15" style="1" customWidth="1"/>
    <col min="14587" max="14587" width="11" style="1" customWidth="1"/>
    <col min="14588" max="14588" width="12.7109375" style="1" customWidth="1"/>
    <col min="14589" max="14589" width="12.85546875" style="1" customWidth="1"/>
    <col min="14590" max="14590" width="13.42578125" style="1" customWidth="1"/>
    <col min="14591" max="14594" width="9.140625" style="1"/>
    <col min="14595" max="14595" width="15.28515625" style="1" customWidth="1"/>
    <col min="14596" max="14596" width="9.28515625" style="1" bestFit="1" customWidth="1"/>
    <col min="14597" max="14597" width="9.140625" style="1"/>
    <col min="14598" max="14598" width="12.7109375" style="1" customWidth="1"/>
    <col min="14599" max="14837" width="9.140625" style="1"/>
    <col min="14838" max="14838" width="15.42578125" style="1" customWidth="1"/>
    <col min="14839" max="14839" width="14.42578125" style="1" customWidth="1"/>
    <col min="14840" max="14841" width="11" style="1" customWidth="1"/>
    <col min="14842" max="14842" width="15" style="1" customWidth="1"/>
    <col min="14843" max="14843" width="11" style="1" customWidth="1"/>
    <col min="14844" max="14844" width="12.7109375" style="1" customWidth="1"/>
    <col min="14845" max="14845" width="12.85546875" style="1" customWidth="1"/>
    <col min="14846" max="14846" width="13.42578125" style="1" customWidth="1"/>
    <col min="14847" max="14850" width="9.140625" style="1"/>
    <col min="14851" max="14851" width="15.28515625" style="1" customWidth="1"/>
    <col min="14852" max="14852" width="9.28515625" style="1" bestFit="1" customWidth="1"/>
    <col min="14853" max="14853" width="9.140625" style="1"/>
    <col min="14854" max="14854" width="12.7109375" style="1" customWidth="1"/>
    <col min="14855" max="15093" width="9.140625" style="1"/>
    <col min="15094" max="15094" width="15.42578125" style="1" customWidth="1"/>
    <col min="15095" max="15095" width="14.42578125" style="1" customWidth="1"/>
    <col min="15096" max="15097" width="11" style="1" customWidth="1"/>
    <col min="15098" max="15098" width="15" style="1" customWidth="1"/>
    <col min="15099" max="15099" width="11" style="1" customWidth="1"/>
    <col min="15100" max="15100" width="12.7109375" style="1" customWidth="1"/>
    <col min="15101" max="15101" width="12.85546875" style="1" customWidth="1"/>
    <col min="15102" max="15102" width="13.42578125" style="1" customWidth="1"/>
    <col min="15103" max="15106" width="9.140625" style="1"/>
    <col min="15107" max="15107" width="15.28515625" style="1" customWidth="1"/>
    <col min="15108" max="15108" width="9.28515625" style="1" bestFit="1" customWidth="1"/>
    <col min="15109" max="15109" width="9.140625" style="1"/>
    <col min="15110" max="15110" width="12.7109375" style="1" customWidth="1"/>
    <col min="15111" max="15349" width="9.140625" style="1"/>
    <col min="15350" max="15350" width="15.42578125" style="1" customWidth="1"/>
    <col min="15351" max="15351" width="14.42578125" style="1" customWidth="1"/>
    <col min="15352" max="15353" width="11" style="1" customWidth="1"/>
    <col min="15354" max="15354" width="15" style="1" customWidth="1"/>
    <col min="15355" max="15355" width="11" style="1" customWidth="1"/>
    <col min="15356" max="15356" width="12.7109375" style="1" customWidth="1"/>
    <col min="15357" max="15357" width="12.85546875" style="1" customWidth="1"/>
    <col min="15358" max="15358" width="13.42578125" style="1" customWidth="1"/>
    <col min="15359" max="15362" width="9.140625" style="1"/>
    <col min="15363" max="15363" width="15.28515625" style="1" customWidth="1"/>
    <col min="15364" max="15364" width="9.28515625" style="1" bestFit="1" customWidth="1"/>
    <col min="15365" max="15365" width="9.140625" style="1"/>
    <col min="15366" max="15366" width="12.7109375" style="1" customWidth="1"/>
    <col min="15367" max="15605" width="9.140625" style="1"/>
    <col min="15606" max="15606" width="15.42578125" style="1" customWidth="1"/>
    <col min="15607" max="15607" width="14.42578125" style="1" customWidth="1"/>
    <col min="15608" max="15609" width="11" style="1" customWidth="1"/>
    <col min="15610" max="15610" width="15" style="1" customWidth="1"/>
    <col min="15611" max="15611" width="11" style="1" customWidth="1"/>
    <col min="15612" max="15612" width="12.7109375" style="1" customWidth="1"/>
    <col min="15613" max="15613" width="12.85546875" style="1" customWidth="1"/>
    <col min="15614" max="15614" width="13.42578125" style="1" customWidth="1"/>
    <col min="15615" max="15618" width="9.140625" style="1"/>
    <col min="15619" max="15619" width="15.28515625" style="1" customWidth="1"/>
    <col min="15620" max="15620" width="9.28515625" style="1" bestFit="1" customWidth="1"/>
    <col min="15621" max="15621" width="9.140625" style="1"/>
    <col min="15622" max="15622" width="12.7109375" style="1" customWidth="1"/>
    <col min="15623" max="15861" width="9.140625" style="1"/>
    <col min="15862" max="15862" width="15.42578125" style="1" customWidth="1"/>
    <col min="15863" max="15863" width="14.42578125" style="1" customWidth="1"/>
    <col min="15864" max="15865" width="11" style="1" customWidth="1"/>
    <col min="15866" max="15866" width="15" style="1" customWidth="1"/>
    <col min="15867" max="15867" width="11" style="1" customWidth="1"/>
    <col min="15868" max="15868" width="12.7109375" style="1" customWidth="1"/>
    <col min="15869" max="15869" width="12.85546875" style="1" customWidth="1"/>
    <col min="15870" max="15870" width="13.42578125" style="1" customWidth="1"/>
    <col min="15871" max="15874" width="9.140625" style="1"/>
    <col min="15875" max="15875" width="15.28515625" style="1" customWidth="1"/>
    <col min="15876" max="15876" width="9.28515625" style="1" bestFit="1" customWidth="1"/>
    <col min="15877" max="15877" width="9.140625" style="1"/>
    <col min="15878" max="15878" width="12.7109375" style="1" customWidth="1"/>
    <col min="15879" max="16117" width="9.140625" style="1"/>
    <col min="16118" max="16118" width="15.42578125" style="1" customWidth="1"/>
    <col min="16119" max="16119" width="14.42578125" style="1" customWidth="1"/>
    <col min="16120" max="16121" width="11" style="1" customWidth="1"/>
    <col min="16122" max="16122" width="15" style="1" customWidth="1"/>
    <col min="16123" max="16123" width="11" style="1" customWidth="1"/>
    <col min="16124" max="16124" width="12.7109375" style="1" customWidth="1"/>
    <col min="16125" max="16125" width="12.85546875" style="1" customWidth="1"/>
    <col min="16126" max="16126" width="13.42578125" style="1" customWidth="1"/>
    <col min="16127" max="16130" width="9.140625" style="1"/>
    <col min="16131" max="16131" width="15.28515625" style="1" customWidth="1"/>
    <col min="16132" max="16132" width="9.28515625" style="1" bestFit="1" customWidth="1"/>
    <col min="16133" max="16133" width="9.140625" style="1"/>
    <col min="16134" max="16134" width="12.7109375" style="1" customWidth="1"/>
    <col min="16135" max="16384" width="9.140625" style="1"/>
  </cols>
  <sheetData>
    <row r="1" spans="1:16" ht="15.75">
      <c r="D1" s="2" t="s">
        <v>8</v>
      </c>
      <c r="E1" s="3"/>
      <c r="F1" s="3"/>
      <c r="G1" s="3"/>
      <c r="H1" s="3"/>
      <c r="I1" s="3"/>
      <c r="J1" s="3"/>
    </row>
    <row r="2" spans="1:16">
      <c r="B2" s="4" t="s">
        <v>9</v>
      </c>
      <c r="C2" s="5">
        <f>COUNT(B13:B73)</f>
        <v>16</v>
      </c>
      <c r="D2" s="6" t="s">
        <v>0</v>
      </c>
      <c r="E2" s="6" t="s">
        <v>1</v>
      </c>
      <c r="F2" s="6" t="s">
        <v>2</v>
      </c>
      <c r="G2" s="6" t="s">
        <v>3</v>
      </c>
      <c r="H2" s="6" t="s">
        <v>4</v>
      </c>
      <c r="I2" s="6" t="s">
        <v>5</v>
      </c>
      <c r="J2" s="6" t="s">
        <v>10</v>
      </c>
      <c r="K2" s="6" t="s">
        <v>6</v>
      </c>
      <c r="L2" s="7" t="s">
        <v>7</v>
      </c>
    </row>
    <row r="3" spans="1:16">
      <c r="B3" s="4" t="s">
        <v>11</v>
      </c>
      <c r="C3" s="5">
        <f>COUNT(B13:H13)</f>
        <v>2</v>
      </c>
      <c r="D3" s="8" t="s">
        <v>12</v>
      </c>
      <c r="E3" s="9">
        <f>C3-1</f>
        <v>1</v>
      </c>
      <c r="F3" s="9">
        <f>(SUMSQ(B74:H74)/C2)-C6</f>
        <v>1.3335486328287516</v>
      </c>
      <c r="G3" s="9">
        <f>F3/E3</f>
        <v>1.3335486328287516</v>
      </c>
      <c r="H3" s="9">
        <f>G3/G5</f>
        <v>7.7704943760143974E-2</v>
      </c>
      <c r="I3" s="10">
        <f>FINV(0.05,E3,E$5)</f>
        <v>4.5430771231332319</v>
      </c>
      <c r="J3" s="11" t="str">
        <f>IF(H3&gt;K3,"**",IF(H3&gt;I3,"*","NS"))</f>
        <v>NS</v>
      </c>
      <c r="K3" s="10">
        <f>FINV(0.01,E3,E$5)</f>
        <v>8.6831168138650661</v>
      </c>
      <c r="L3" s="1">
        <f>FDIST(H3,E3,E$5)</f>
        <v>0.78423834683533344</v>
      </c>
    </row>
    <row r="4" spans="1:16">
      <c r="B4" s="4" t="s">
        <v>13</v>
      </c>
      <c r="C4" s="12">
        <f>I74</f>
        <v>1854.0074999999999</v>
      </c>
      <c r="D4" s="8" t="s">
        <v>14</v>
      </c>
      <c r="E4" s="9">
        <f>C2-1</f>
        <v>15</v>
      </c>
      <c r="F4" s="9">
        <f>(SUMSQ(I13:I73)/C3)-C6</f>
        <v>785.33850136719411</v>
      </c>
      <c r="G4" s="9">
        <f>F4/E4</f>
        <v>52.355900091146275</v>
      </c>
      <c r="H4" s="9">
        <f>G4/G5</f>
        <v>3.0507415867274732</v>
      </c>
      <c r="I4" s="10">
        <f>FINV(0.05,E4,E$5)</f>
        <v>2.4034470720141474</v>
      </c>
      <c r="J4" s="11" t="str">
        <f>IF(H4&gt;K4,"**",IF(H4&gt;I4,"*","NS"))</f>
        <v>*</v>
      </c>
      <c r="K4" s="10">
        <f>FINV(0.01,E4,E$5)</f>
        <v>3.522193676841229</v>
      </c>
      <c r="L4" s="13">
        <f>FDIST(H4,E4,E$5)</f>
        <v>1.905688172042155E-2</v>
      </c>
    </row>
    <row r="5" spans="1:16">
      <c r="B5" s="4" t="s">
        <v>15</v>
      </c>
      <c r="C5" s="12">
        <f>I74/(C2*C3)</f>
        <v>57.937734374999998</v>
      </c>
      <c r="D5" s="8" t="s">
        <v>16</v>
      </c>
      <c r="E5" s="9">
        <f>E4*E3</f>
        <v>15</v>
      </c>
      <c r="F5" s="9">
        <f>F6-F4-F3</f>
        <v>257.42544199216354</v>
      </c>
      <c r="G5" s="10">
        <f>F5/E5</f>
        <v>17.161696132810903</v>
      </c>
      <c r="H5" s="9"/>
      <c r="I5" s="9"/>
      <c r="J5" s="11"/>
    </row>
    <row r="6" spans="1:16">
      <c r="B6" s="4" t="s">
        <v>17</v>
      </c>
      <c r="C6" s="12">
        <f>POWER(I74,2)/(C2*C3)</f>
        <v>107416.9940642578</v>
      </c>
      <c r="D6" s="6" t="s">
        <v>18</v>
      </c>
      <c r="E6" s="14">
        <f>C2*C3-1</f>
        <v>31</v>
      </c>
      <c r="F6" s="14">
        <f>SUMSQ(B13:H73)-C6</f>
        <v>1044.0974919921864</v>
      </c>
      <c r="G6" s="14"/>
      <c r="H6" s="14"/>
      <c r="I6" s="14"/>
      <c r="J6" s="11"/>
    </row>
    <row r="7" spans="1:16" s="15" customFormat="1">
      <c r="C7" s="16"/>
      <c r="D7" s="17" t="s">
        <v>19</v>
      </c>
      <c r="E7" s="18"/>
      <c r="F7" s="18">
        <f>SQRT(G5)</f>
        <v>4.1426677555424236</v>
      </c>
      <c r="G7" s="19"/>
      <c r="H7" s="19"/>
      <c r="I7" s="19"/>
    </row>
    <row r="8" spans="1:16">
      <c r="D8" s="52" t="s">
        <v>20</v>
      </c>
      <c r="E8" s="52"/>
      <c r="F8" s="20">
        <f>SQRT((G5)/C3)</f>
        <v>2.9293084621469028</v>
      </c>
      <c r="I8" s="21"/>
    </row>
    <row r="9" spans="1:16">
      <c r="D9" s="52" t="s">
        <v>21</v>
      </c>
      <c r="E9" s="52"/>
      <c r="F9" s="20">
        <f>TINV(0.05,E5)*F8*SQRT(2)</f>
        <v>8.8298872640106403</v>
      </c>
      <c r="G9" s="1" t="s">
        <v>22</v>
      </c>
      <c r="H9" s="20">
        <f>TINV(0.01,E5)*F8*SQRT(2)</f>
        <v>12.207252444561531</v>
      </c>
    </row>
    <row r="10" spans="1:16">
      <c r="D10" s="52" t="s">
        <v>23</v>
      </c>
      <c r="E10" s="52"/>
      <c r="F10" s="20">
        <f>SQRT(G5)/C5*100</f>
        <v>7.1502066834873954</v>
      </c>
    </row>
    <row r="11" spans="1:16">
      <c r="D11" s="11"/>
      <c r="E11" s="22"/>
      <c r="O11" s="23" t="s">
        <v>15</v>
      </c>
      <c r="P11" s="24">
        <f>C5</f>
        <v>57.937734374999998</v>
      </c>
    </row>
    <row r="12" spans="1:16">
      <c r="A12" s="25" t="s">
        <v>14</v>
      </c>
      <c r="B12" s="25" t="s">
        <v>24</v>
      </c>
      <c r="C12" s="25" t="s">
        <v>25</v>
      </c>
      <c r="D12" s="25" t="s">
        <v>26</v>
      </c>
      <c r="E12" s="25">
        <v>4</v>
      </c>
      <c r="F12" s="25">
        <v>5</v>
      </c>
      <c r="G12" s="25">
        <v>6</v>
      </c>
      <c r="H12" s="25">
        <v>8</v>
      </c>
      <c r="I12" s="25" t="s">
        <v>27</v>
      </c>
      <c r="J12" s="25" t="s">
        <v>15</v>
      </c>
      <c r="K12" s="25" t="s">
        <v>28</v>
      </c>
      <c r="O12" s="26" t="s">
        <v>19</v>
      </c>
      <c r="P12" s="27">
        <f>SQRT(G5)</f>
        <v>4.1426677555424236</v>
      </c>
    </row>
    <row r="13" spans="1:16" ht="15">
      <c r="A13" s="28">
        <v>1</v>
      </c>
      <c r="B13" s="39">
        <v>58.522499999999994</v>
      </c>
      <c r="C13" s="39">
        <v>61.447500000000005</v>
      </c>
      <c r="D13" s="37"/>
      <c r="E13" s="29"/>
      <c r="F13" s="29"/>
      <c r="G13" s="29"/>
      <c r="H13" s="29"/>
      <c r="I13" s="30">
        <f t="shared" ref="I13:I44" si="0">SUM(B13:H13)</f>
        <v>119.97</v>
      </c>
      <c r="J13" s="31">
        <f t="shared" ref="J13:J73" si="1">AVERAGE(B13:H13)</f>
        <v>59.984999999999999</v>
      </c>
      <c r="K13" s="14">
        <f t="shared" ref="K13:K73" si="2">STDEV(B13:D13)/SQRT(C$3)</f>
        <v>1.4624999999999191</v>
      </c>
      <c r="O13" s="26" t="s">
        <v>29</v>
      </c>
      <c r="P13" s="27">
        <f>F7/C5*100</f>
        <v>7.1502066834873954</v>
      </c>
    </row>
    <row r="14" spans="1:16" ht="15">
      <c r="A14" s="28">
        <v>2</v>
      </c>
      <c r="B14" s="39">
        <v>63.847500000000004</v>
      </c>
      <c r="C14" s="39">
        <v>58.839999999999996</v>
      </c>
      <c r="D14" s="37"/>
      <c r="E14" s="29"/>
      <c r="F14" s="29"/>
      <c r="G14" s="29"/>
      <c r="H14" s="29"/>
      <c r="I14" s="30">
        <f t="shared" si="0"/>
        <v>122.6875</v>
      </c>
      <c r="J14" s="31">
        <f t="shared" si="1"/>
        <v>61.34375</v>
      </c>
      <c r="K14" s="14">
        <f t="shared" si="2"/>
        <v>2.5037499999999882</v>
      </c>
      <c r="O14" s="26" t="s">
        <v>30</v>
      </c>
      <c r="P14" s="27">
        <f>F7/SQRT(C3)</f>
        <v>2.9293084621469023</v>
      </c>
    </row>
    <row r="15" spans="1:16" ht="15">
      <c r="A15" s="28">
        <v>3</v>
      </c>
      <c r="B15" s="39">
        <v>56.927500000000002</v>
      </c>
      <c r="C15" s="39">
        <v>59.834999999999994</v>
      </c>
      <c r="D15" s="37"/>
      <c r="E15" s="29"/>
      <c r="F15" s="29"/>
      <c r="G15" s="29"/>
      <c r="H15" s="29"/>
      <c r="I15" s="30">
        <f t="shared" si="0"/>
        <v>116.76249999999999</v>
      </c>
      <c r="J15" s="31">
        <f t="shared" si="1"/>
        <v>58.381249999999994</v>
      </c>
      <c r="K15" s="14">
        <f t="shared" si="2"/>
        <v>1.4537500000001971</v>
      </c>
      <c r="O15" s="26" t="s">
        <v>31</v>
      </c>
      <c r="P15" s="27">
        <f>F8*SQRT(2)</f>
        <v>4.1426677555424245</v>
      </c>
    </row>
    <row r="16" spans="1:16" ht="15">
      <c r="A16" s="28">
        <v>4</v>
      </c>
      <c r="B16" s="39">
        <v>51.089999999999996</v>
      </c>
      <c r="C16" s="39">
        <v>62.344999999999999</v>
      </c>
      <c r="D16" s="37"/>
      <c r="E16" s="29"/>
      <c r="F16" s="29"/>
      <c r="G16" s="29"/>
      <c r="H16" s="29"/>
      <c r="I16" s="30">
        <f t="shared" si="0"/>
        <v>113.435</v>
      </c>
      <c r="J16" s="31">
        <f t="shared" si="1"/>
        <v>56.717500000000001</v>
      </c>
      <c r="K16" s="14">
        <f t="shared" si="2"/>
        <v>5.6274999999999693</v>
      </c>
      <c r="O16" s="26" t="s">
        <v>32</v>
      </c>
      <c r="P16" s="27">
        <f>TINV(0.05,E5)*F8*SQRT(2)</f>
        <v>8.8298872640106403</v>
      </c>
    </row>
    <row r="17" spans="1:16" ht="15">
      <c r="A17" s="28">
        <v>5</v>
      </c>
      <c r="B17" s="39">
        <v>56.04</v>
      </c>
      <c r="C17" s="39">
        <v>51.585000000000001</v>
      </c>
      <c r="D17" s="37"/>
      <c r="E17" s="29"/>
      <c r="F17" s="29"/>
      <c r="G17" s="29"/>
      <c r="H17" s="29"/>
      <c r="I17" s="30">
        <f t="shared" si="0"/>
        <v>107.625</v>
      </c>
      <c r="J17" s="31">
        <f t="shared" si="1"/>
        <v>53.8125</v>
      </c>
      <c r="K17" s="14">
        <f t="shared" si="2"/>
        <v>2.2274999999999503</v>
      </c>
      <c r="O17" s="26" t="s">
        <v>33</v>
      </c>
      <c r="P17" s="27">
        <f>TINV(0.01,E5)*F8*SQRT(2)</f>
        <v>12.207252444561531</v>
      </c>
    </row>
    <row r="18" spans="1:16" ht="15">
      <c r="A18" s="28">
        <v>6</v>
      </c>
      <c r="B18" s="39">
        <v>51.5625</v>
      </c>
      <c r="C18" s="39">
        <v>47.727499999999999</v>
      </c>
      <c r="D18" s="37"/>
      <c r="E18" s="29"/>
      <c r="F18" s="29"/>
      <c r="G18" s="29"/>
      <c r="H18" s="29"/>
      <c r="I18" s="30">
        <f t="shared" si="0"/>
        <v>99.289999999999992</v>
      </c>
      <c r="J18" s="31">
        <f t="shared" si="1"/>
        <v>49.644999999999996</v>
      </c>
      <c r="K18" s="14">
        <f t="shared" si="2"/>
        <v>1.9175000000001254</v>
      </c>
      <c r="O18" s="26" t="s">
        <v>34</v>
      </c>
      <c r="P18" s="27">
        <f>(G4-G5)/C3</f>
        <v>17.597101979167686</v>
      </c>
    </row>
    <row r="19" spans="1:16" ht="15">
      <c r="A19" s="28">
        <v>7</v>
      </c>
      <c r="B19" s="39">
        <v>56.857500000000002</v>
      </c>
      <c r="C19" s="39">
        <v>54.192500000000003</v>
      </c>
      <c r="D19" s="37"/>
      <c r="E19" s="29"/>
      <c r="F19" s="29"/>
      <c r="G19" s="29"/>
      <c r="H19" s="29"/>
      <c r="I19" s="30">
        <f t="shared" si="0"/>
        <v>111.05000000000001</v>
      </c>
      <c r="J19" s="31">
        <f t="shared" si="1"/>
        <v>55.525000000000006</v>
      </c>
      <c r="K19" s="14">
        <f t="shared" si="2"/>
        <v>1.3324999999997098</v>
      </c>
      <c r="O19" s="26" t="s">
        <v>35</v>
      </c>
      <c r="P19" s="27">
        <f>P18+G5</f>
        <v>34.758798111978592</v>
      </c>
    </row>
    <row r="20" spans="1:16" ht="15">
      <c r="A20" s="28">
        <v>8</v>
      </c>
      <c r="B20" s="39">
        <v>71.717500000000001</v>
      </c>
      <c r="C20" s="39">
        <v>63.267499999999998</v>
      </c>
      <c r="D20" s="37"/>
      <c r="E20" s="29"/>
      <c r="F20" s="29"/>
      <c r="G20" s="29"/>
      <c r="H20" s="29"/>
      <c r="I20" s="30">
        <f t="shared" si="0"/>
        <v>134.98500000000001</v>
      </c>
      <c r="J20" s="31">
        <f t="shared" si="1"/>
        <v>67.492500000000007</v>
      </c>
      <c r="K20" s="14">
        <f t="shared" si="2"/>
        <v>4.2249999999998966</v>
      </c>
      <c r="O20" s="26" t="s">
        <v>36</v>
      </c>
      <c r="P20" s="27">
        <f>SQRT(P18)</f>
        <v>4.1948899841554468</v>
      </c>
    </row>
    <row r="21" spans="1:16" ht="15">
      <c r="A21" s="28">
        <v>9</v>
      </c>
      <c r="B21" s="39">
        <v>54.48</v>
      </c>
      <c r="C21" s="39">
        <v>60.4375</v>
      </c>
      <c r="D21" s="37"/>
      <c r="E21" s="29"/>
      <c r="F21" s="29"/>
      <c r="G21" s="29"/>
      <c r="H21" s="29"/>
      <c r="I21" s="30">
        <f t="shared" si="0"/>
        <v>114.91749999999999</v>
      </c>
      <c r="J21" s="31">
        <f t="shared" si="1"/>
        <v>57.458749999999995</v>
      </c>
      <c r="K21" s="14">
        <f t="shared" si="2"/>
        <v>2.9787500000000793</v>
      </c>
      <c r="O21" s="26" t="s">
        <v>37</v>
      </c>
      <c r="P21" s="27">
        <f>SQRT(P19)</f>
        <v>5.8956592601657869</v>
      </c>
    </row>
    <row r="22" spans="1:16" ht="15">
      <c r="A22" s="28">
        <v>10</v>
      </c>
      <c r="B22" s="39">
        <v>66.265000000000001</v>
      </c>
      <c r="C22" s="39">
        <v>71.94</v>
      </c>
      <c r="D22" s="37"/>
      <c r="E22" s="29"/>
      <c r="F22" s="29"/>
      <c r="G22" s="29"/>
      <c r="H22" s="29"/>
      <c r="I22" s="30">
        <f t="shared" si="0"/>
        <v>138.20499999999998</v>
      </c>
      <c r="J22" s="31">
        <f t="shared" si="1"/>
        <v>69.102499999999992</v>
      </c>
      <c r="K22" s="14">
        <f t="shared" si="2"/>
        <v>2.8375000000001021</v>
      </c>
      <c r="O22" s="26" t="s">
        <v>38</v>
      </c>
      <c r="P22" s="27">
        <f>G5</f>
        <v>17.161696132810903</v>
      </c>
    </row>
    <row r="23" spans="1:16" ht="15">
      <c r="A23" s="28">
        <v>11</v>
      </c>
      <c r="B23" s="39">
        <v>62.84</v>
      </c>
      <c r="C23" s="39">
        <v>55.414999999999999</v>
      </c>
      <c r="D23" s="37"/>
      <c r="E23" s="29"/>
      <c r="F23" s="29"/>
      <c r="G23" s="29"/>
      <c r="H23" s="29"/>
      <c r="I23" s="30">
        <f t="shared" si="0"/>
        <v>118.255</v>
      </c>
      <c r="J23" s="31">
        <f t="shared" si="1"/>
        <v>59.127499999999998</v>
      </c>
      <c r="K23" s="14">
        <f t="shared" si="2"/>
        <v>3.7125000000001149</v>
      </c>
      <c r="O23" s="26" t="s">
        <v>39</v>
      </c>
      <c r="P23" s="27">
        <f>SQRT(P22)</f>
        <v>4.1426677555424236</v>
      </c>
    </row>
    <row r="24" spans="1:16" ht="15">
      <c r="A24" s="28">
        <v>12</v>
      </c>
      <c r="B24" s="39">
        <v>58.817500000000003</v>
      </c>
      <c r="C24" s="39">
        <v>53.962499999999999</v>
      </c>
      <c r="D24" s="37"/>
      <c r="E24" s="29"/>
      <c r="F24" s="29"/>
      <c r="G24" s="29"/>
      <c r="H24" s="29"/>
      <c r="I24" s="30">
        <f t="shared" si="0"/>
        <v>112.78</v>
      </c>
      <c r="J24" s="31">
        <f t="shared" si="1"/>
        <v>56.39</v>
      </c>
      <c r="K24" s="14">
        <f t="shared" si="2"/>
        <v>2.4274999999999629</v>
      </c>
      <c r="O24" s="26" t="s">
        <v>40</v>
      </c>
      <c r="P24" s="27">
        <f>P20/C5*100</f>
        <v>7.2403417727800079</v>
      </c>
    </row>
    <row r="25" spans="1:16" ht="15">
      <c r="A25" s="28">
        <v>13</v>
      </c>
      <c r="B25" s="39">
        <v>59.067499999999995</v>
      </c>
      <c r="C25" s="39">
        <v>61.86</v>
      </c>
      <c r="D25" s="37"/>
      <c r="E25" s="29"/>
      <c r="F25" s="29"/>
      <c r="G25" s="29"/>
      <c r="H25" s="29"/>
      <c r="I25" s="30">
        <f t="shared" si="0"/>
        <v>120.92749999999999</v>
      </c>
      <c r="J25" s="31">
        <f t="shared" si="1"/>
        <v>60.463749999999997</v>
      </c>
      <c r="K25" s="14">
        <f t="shared" si="2"/>
        <v>1.3962499999999747</v>
      </c>
      <c r="O25" s="26" t="s">
        <v>41</v>
      </c>
      <c r="P25" s="27">
        <f>P21/C5*100</f>
        <v>10.175853998719271</v>
      </c>
    </row>
    <row r="26" spans="1:16" ht="15">
      <c r="A26" s="28">
        <v>14</v>
      </c>
      <c r="B26" s="39">
        <v>52.395000000000003</v>
      </c>
      <c r="C26" s="39">
        <v>52.435000000000002</v>
      </c>
      <c r="D26" s="37"/>
      <c r="E26" s="29"/>
      <c r="F26" s="29"/>
      <c r="G26" s="29"/>
      <c r="H26" s="29"/>
      <c r="I26" s="30">
        <f t="shared" si="0"/>
        <v>104.83000000000001</v>
      </c>
      <c r="J26" s="31">
        <f t="shared" si="1"/>
        <v>52.415000000000006</v>
      </c>
      <c r="K26" s="14">
        <f t="shared" si="2"/>
        <v>1.9999999999999574E-2</v>
      </c>
      <c r="O26" s="26" t="s">
        <v>42</v>
      </c>
      <c r="P26" s="27">
        <f>P23/C5*100</f>
        <v>7.1502066834873954</v>
      </c>
    </row>
    <row r="27" spans="1:16" ht="15">
      <c r="A27" s="28">
        <v>15</v>
      </c>
      <c r="B27" s="39">
        <v>51.522500000000001</v>
      </c>
      <c r="C27" s="39">
        <v>54.772500000000001</v>
      </c>
      <c r="D27" s="37"/>
      <c r="E27" s="29"/>
      <c r="F27" s="29"/>
      <c r="G27" s="29"/>
      <c r="H27" s="29"/>
      <c r="I27" s="30">
        <f t="shared" si="0"/>
        <v>106.295</v>
      </c>
      <c r="J27" s="31">
        <f t="shared" si="1"/>
        <v>53.147500000000001</v>
      </c>
      <c r="K27" s="14">
        <f t="shared" si="2"/>
        <v>1.6250000000001399</v>
      </c>
      <c r="O27" s="26" t="s">
        <v>43</v>
      </c>
      <c r="P27" s="27">
        <f>P18/P19*100</f>
        <v>50.626324657363121</v>
      </c>
    </row>
    <row r="28" spans="1:16" ht="15">
      <c r="A28" s="28">
        <v>16</v>
      </c>
      <c r="B28" s="39">
        <v>51.784999999999997</v>
      </c>
      <c r="C28" s="39">
        <v>60.207499999999996</v>
      </c>
      <c r="D28" s="37"/>
      <c r="E28" s="29"/>
      <c r="F28" s="29"/>
      <c r="G28" s="29"/>
      <c r="H28" s="29"/>
      <c r="I28" s="30">
        <f t="shared" si="0"/>
        <v>111.99249999999999</v>
      </c>
      <c r="J28" s="31">
        <f t="shared" si="1"/>
        <v>55.996249999999996</v>
      </c>
      <c r="K28" s="14">
        <f t="shared" si="2"/>
        <v>4.2112500000000148</v>
      </c>
      <c r="O28" s="26" t="s">
        <v>44</v>
      </c>
      <c r="P28" s="27">
        <f>P18/P21*2.06</f>
        <v>6.148596531351453</v>
      </c>
    </row>
    <row r="29" spans="1:16" ht="15">
      <c r="A29" s="28">
        <v>17</v>
      </c>
      <c r="B29" s="39"/>
      <c r="C29" s="38"/>
      <c r="D29" s="37"/>
      <c r="E29" s="29"/>
      <c r="F29" s="29"/>
      <c r="G29" s="29"/>
      <c r="H29" s="29"/>
      <c r="I29" s="30">
        <f t="shared" si="0"/>
        <v>0</v>
      </c>
      <c r="J29" s="31" t="e">
        <f t="shared" si="1"/>
        <v>#DIV/0!</v>
      </c>
      <c r="K29" s="31" t="e">
        <f t="shared" si="2"/>
        <v>#DIV/0!</v>
      </c>
      <c r="O29" s="32" t="s">
        <v>45</v>
      </c>
      <c r="P29" s="33">
        <f>P28/C5*100</f>
        <v>10.612421417024825</v>
      </c>
    </row>
    <row r="30" spans="1:16" ht="15">
      <c r="A30" s="28">
        <v>18</v>
      </c>
      <c r="B30" s="39"/>
      <c r="C30" s="38"/>
      <c r="D30" s="37"/>
      <c r="E30" s="29"/>
      <c r="F30" s="29"/>
      <c r="G30" s="29"/>
      <c r="H30" s="29"/>
      <c r="I30" s="30">
        <f t="shared" si="0"/>
        <v>0</v>
      </c>
      <c r="J30" s="31" t="e">
        <f t="shared" si="1"/>
        <v>#DIV/0!</v>
      </c>
      <c r="K30" s="31" t="e">
        <f t="shared" si="2"/>
        <v>#DIV/0!</v>
      </c>
    </row>
    <row r="31" spans="1:16" ht="15">
      <c r="A31" s="28">
        <v>19</v>
      </c>
      <c r="B31" s="39"/>
      <c r="C31" s="37"/>
      <c r="D31" s="37"/>
      <c r="E31" s="29"/>
      <c r="F31" s="29"/>
      <c r="G31" s="29"/>
      <c r="H31" s="29"/>
      <c r="I31" s="30">
        <f t="shared" si="0"/>
        <v>0</v>
      </c>
      <c r="J31" s="31" t="e">
        <f t="shared" si="1"/>
        <v>#DIV/0!</v>
      </c>
      <c r="K31" s="31" t="e">
        <f t="shared" si="2"/>
        <v>#DIV/0!</v>
      </c>
    </row>
    <row r="32" spans="1:16" ht="15">
      <c r="A32" s="28">
        <v>20</v>
      </c>
      <c r="B32" s="39"/>
      <c r="C32" s="37"/>
      <c r="D32" s="37"/>
      <c r="E32" s="29"/>
      <c r="F32" s="29"/>
      <c r="G32" s="29"/>
      <c r="H32" s="29"/>
      <c r="I32" s="30">
        <f t="shared" si="0"/>
        <v>0</v>
      </c>
      <c r="J32" s="31" t="e">
        <f t="shared" si="1"/>
        <v>#DIV/0!</v>
      </c>
      <c r="K32" s="31" t="e">
        <f t="shared" si="2"/>
        <v>#DIV/0!</v>
      </c>
    </row>
    <row r="33" spans="1:11" ht="15">
      <c r="A33" s="28">
        <v>21</v>
      </c>
      <c r="B33" s="39"/>
      <c r="C33" s="37"/>
      <c r="D33" s="37"/>
      <c r="E33" s="29"/>
      <c r="F33" s="29"/>
      <c r="G33" s="29"/>
      <c r="H33" s="29"/>
      <c r="I33" s="30">
        <f t="shared" si="0"/>
        <v>0</v>
      </c>
      <c r="J33" s="31" t="e">
        <f t="shared" si="1"/>
        <v>#DIV/0!</v>
      </c>
      <c r="K33" s="31" t="e">
        <f t="shared" si="2"/>
        <v>#DIV/0!</v>
      </c>
    </row>
    <row r="34" spans="1:11" ht="15">
      <c r="A34" s="28">
        <v>22</v>
      </c>
      <c r="B34" s="39"/>
      <c r="C34" s="37"/>
      <c r="D34" s="37"/>
      <c r="E34" s="29"/>
      <c r="F34" s="29"/>
      <c r="G34" s="29"/>
      <c r="H34" s="29"/>
      <c r="I34" s="30">
        <f t="shared" si="0"/>
        <v>0</v>
      </c>
      <c r="J34" s="31" t="e">
        <f t="shared" si="1"/>
        <v>#DIV/0!</v>
      </c>
      <c r="K34" s="31" t="e">
        <f t="shared" si="2"/>
        <v>#DIV/0!</v>
      </c>
    </row>
    <row r="35" spans="1:11" ht="15">
      <c r="A35" s="28">
        <v>23</v>
      </c>
      <c r="B35" s="39"/>
      <c r="C35" s="37"/>
      <c r="D35" s="37"/>
      <c r="E35" s="29"/>
      <c r="F35" s="29"/>
      <c r="G35" s="29"/>
      <c r="H35" s="29"/>
      <c r="I35" s="30">
        <f t="shared" si="0"/>
        <v>0</v>
      </c>
      <c r="J35" s="31" t="e">
        <f t="shared" si="1"/>
        <v>#DIV/0!</v>
      </c>
      <c r="K35" s="31" t="e">
        <f t="shared" si="2"/>
        <v>#DIV/0!</v>
      </c>
    </row>
    <row r="36" spans="1:11" ht="15">
      <c r="A36" s="28">
        <v>24</v>
      </c>
      <c r="B36" s="39"/>
      <c r="C36" s="37"/>
      <c r="D36" s="37"/>
      <c r="E36" s="29"/>
      <c r="F36" s="29"/>
      <c r="G36" s="29"/>
      <c r="H36" s="29"/>
      <c r="I36" s="30">
        <f t="shared" si="0"/>
        <v>0</v>
      </c>
      <c r="J36" s="31" t="e">
        <f t="shared" si="1"/>
        <v>#DIV/0!</v>
      </c>
      <c r="K36" s="31" t="e">
        <f t="shared" si="2"/>
        <v>#DIV/0!</v>
      </c>
    </row>
    <row r="37" spans="1:11" ht="15">
      <c r="A37" s="28">
        <v>25</v>
      </c>
      <c r="B37" s="39"/>
      <c r="C37" s="36"/>
      <c r="D37" s="36"/>
      <c r="E37" s="29"/>
      <c r="F37" s="29"/>
      <c r="G37" s="29"/>
      <c r="H37" s="29"/>
      <c r="I37" s="30">
        <f t="shared" si="0"/>
        <v>0</v>
      </c>
      <c r="J37" s="31" t="e">
        <f t="shared" si="1"/>
        <v>#DIV/0!</v>
      </c>
      <c r="K37" s="31" t="e">
        <f t="shared" si="2"/>
        <v>#DIV/0!</v>
      </c>
    </row>
    <row r="38" spans="1:11" ht="15">
      <c r="A38" s="28">
        <v>26</v>
      </c>
      <c r="B38" s="39"/>
      <c r="C38" s="36"/>
      <c r="D38" s="36"/>
      <c r="E38" s="29"/>
      <c r="F38" s="29"/>
      <c r="G38" s="29"/>
      <c r="H38" s="29"/>
      <c r="I38" s="30">
        <f t="shared" si="0"/>
        <v>0</v>
      </c>
      <c r="J38" s="31" t="e">
        <f t="shared" si="1"/>
        <v>#DIV/0!</v>
      </c>
      <c r="K38" s="31" t="e">
        <f t="shared" si="2"/>
        <v>#DIV/0!</v>
      </c>
    </row>
    <row r="39" spans="1:11" ht="15">
      <c r="A39" s="28">
        <v>27</v>
      </c>
      <c r="B39" s="39"/>
      <c r="C39" s="36"/>
      <c r="D39" s="36"/>
      <c r="E39" s="29"/>
      <c r="F39" s="29"/>
      <c r="G39" s="29"/>
      <c r="H39" s="29"/>
      <c r="I39" s="30">
        <f t="shared" si="0"/>
        <v>0</v>
      </c>
      <c r="J39" s="31" t="e">
        <f t="shared" si="1"/>
        <v>#DIV/0!</v>
      </c>
      <c r="K39" s="31" t="e">
        <f t="shared" si="2"/>
        <v>#DIV/0!</v>
      </c>
    </row>
    <row r="40" spans="1:11" ht="15">
      <c r="A40" s="28">
        <v>28</v>
      </c>
      <c r="B40" s="39"/>
      <c r="C40" s="36"/>
      <c r="D40" s="36"/>
      <c r="E40" s="29"/>
      <c r="F40" s="29"/>
      <c r="G40" s="29"/>
      <c r="H40" s="29"/>
      <c r="I40" s="30">
        <f t="shared" si="0"/>
        <v>0</v>
      </c>
      <c r="J40" s="31" t="e">
        <f t="shared" si="1"/>
        <v>#DIV/0!</v>
      </c>
      <c r="K40" s="31" t="e">
        <f t="shared" si="2"/>
        <v>#DIV/0!</v>
      </c>
    </row>
    <row r="41" spans="1:11" ht="15">
      <c r="A41" s="28">
        <v>29</v>
      </c>
      <c r="B41" s="39"/>
      <c r="C41" s="36"/>
      <c r="D41" s="36"/>
      <c r="E41" s="29"/>
      <c r="F41" s="29"/>
      <c r="G41" s="29"/>
      <c r="H41" s="29"/>
      <c r="I41" s="30">
        <f t="shared" si="0"/>
        <v>0</v>
      </c>
      <c r="J41" s="31" t="e">
        <f t="shared" si="1"/>
        <v>#DIV/0!</v>
      </c>
      <c r="K41" s="31" t="e">
        <f t="shared" si="2"/>
        <v>#DIV/0!</v>
      </c>
    </row>
    <row r="42" spans="1:11" ht="15">
      <c r="A42" s="28">
        <v>30</v>
      </c>
      <c r="B42" s="39"/>
      <c r="C42" s="36"/>
      <c r="D42" s="36"/>
      <c r="E42" s="29"/>
      <c r="F42" s="29"/>
      <c r="G42" s="29"/>
      <c r="H42" s="29"/>
      <c r="I42" s="30">
        <f t="shared" si="0"/>
        <v>0</v>
      </c>
      <c r="J42" s="31" t="e">
        <f t="shared" si="1"/>
        <v>#DIV/0!</v>
      </c>
      <c r="K42" s="31" t="e">
        <f t="shared" si="2"/>
        <v>#DIV/0!</v>
      </c>
    </row>
    <row r="43" spans="1:11" ht="15">
      <c r="A43" s="28">
        <v>31</v>
      </c>
      <c r="B43" s="39"/>
      <c r="C43" s="36"/>
      <c r="D43" s="36"/>
      <c r="E43" s="29"/>
      <c r="F43" s="29"/>
      <c r="G43" s="29"/>
      <c r="H43" s="29"/>
      <c r="I43" s="30">
        <f t="shared" si="0"/>
        <v>0</v>
      </c>
      <c r="J43" s="31" t="e">
        <f t="shared" si="1"/>
        <v>#DIV/0!</v>
      </c>
      <c r="K43" s="31" t="e">
        <f t="shared" si="2"/>
        <v>#DIV/0!</v>
      </c>
    </row>
    <row r="44" spans="1:11" ht="15">
      <c r="A44" s="28">
        <v>32</v>
      </c>
      <c r="B44" s="39"/>
      <c r="C44" s="36"/>
      <c r="D44" s="36"/>
      <c r="E44" s="29"/>
      <c r="F44" s="29"/>
      <c r="G44" s="29"/>
      <c r="H44" s="29"/>
      <c r="I44" s="30">
        <f t="shared" si="0"/>
        <v>0</v>
      </c>
      <c r="J44" s="31" t="e">
        <f t="shared" si="1"/>
        <v>#DIV/0!</v>
      </c>
      <c r="K44" s="31" t="e">
        <f t="shared" si="2"/>
        <v>#DIV/0!</v>
      </c>
    </row>
    <row r="45" spans="1:11" ht="15">
      <c r="A45" s="28">
        <v>33</v>
      </c>
      <c r="B45" s="38"/>
      <c r="C45" s="36"/>
      <c r="D45" s="36"/>
      <c r="E45" s="29"/>
      <c r="F45" s="29"/>
      <c r="G45" s="29"/>
      <c r="H45" s="29"/>
      <c r="I45" s="30">
        <f t="shared" ref="I45:I73" si="3">SUM(B45:H45)</f>
        <v>0</v>
      </c>
      <c r="J45" s="31" t="e">
        <f t="shared" si="1"/>
        <v>#DIV/0!</v>
      </c>
      <c r="K45" s="31" t="e">
        <f t="shared" si="2"/>
        <v>#DIV/0!</v>
      </c>
    </row>
    <row r="46" spans="1:11" ht="15">
      <c r="A46" s="28">
        <v>34</v>
      </c>
      <c r="B46" s="38"/>
      <c r="C46" s="36"/>
      <c r="D46" s="36"/>
      <c r="E46" s="29"/>
      <c r="F46" s="29"/>
      <c r="G46" s="29"/>
      <c r="H46" s="29"/>
      <c r="I46" s="30">
        <f t="shared" si="3"/>
        <v>0</v>
      </c>
      <c r="J46" s="31" t="e">
        <f t="shared" si="1"/>
        <v>#DIV/0!</v>
      </c>
      <c r="K46" s="31" t="e">
        <f t="shared" si="2"/>
        <v>#DIV/0!</v>
      </c>
    </row>
    <row r="47" spans="1:11" ht="15">
      <c r="A47" s="28">
        <v>35</v>
      </c>
      <c r="B47" s="38"/>
      <c r="C47" s="36"/>
      <c r="D47" s="36"/>
      <c r="E47" s="29"/>
      <c r="F47" s="29"/>
      <c r="G47" s="29"/>
      <c r="H47" s="29"/>
      <c r="I47" s="30">
        <f t="shared" si="3"/>
        <v>0</v>
      </c>
      <c r="J47" s="31" t="e">
        <f t="shared" si="1"/>
        <v>#DIV/0!</v>
      </c>
      <c r="K47" s="31" t="e">
        <f t="shared" si="2"/>
        <v>#DIV/0!</v>
      </c>
    </row>
    <row r="48" spans="1:11" ht="15">
      <c r="A48" s="28">
        <v>36</v>
      </c>
      <c r="B48" s="38"/>
      <c r="C48" s="36"/>
      <c r="D48" s="36"/>
      <c r="E48" s="29"/>
      <c r="F48" s="29"/>
      <c r="G48" s="29"/>
      <c r="H48" s="29"/>
      <c r="I48" s="30">
        <f t="shared" si="3"/>
        <v>0</v>
      </c>
      <c r="J48" s="31" t="e">
        <f t="shared" si="1"/>
        <v>#DIV/0!</v>
      </c>
      <c r="K48" s="31" t="e">
        <f t="shared" si="2"/>
        <v>#DIV/0!</v>
      </c>
    </row>
    <row r="49" spans="1:11" ht="15">
      <c r="A49" s="28">
        <v>37</v>
      </c>
      <c r="B49" s="38"/>
      <c r="C49" s="36"/>
      <c r="D49" s="36"/>
      <c r="E49" s="29"/>
      <c r="F49" s="29"/>
      <c r="G49" s="29"/>
      <c r="H49" s="29"/>
      <c r="I49" s="30">
        <f t="shared" si="3"/>
        <v>0</v>
      </c>
      <c r="J49" s="31" t="e">
        <f t="shared" si="1"/>
        <v>#DIV/0!</v>
      </c>
      <c r="K49" s="31" t="e">
        <f t="shared" si="2"/>
        <v>#DIV/0!</v>
      </c>
    </row>
    <row r="50" spans="1:11" ht="15">
      <c r="A50" s="28">
        <v>38</v>
      </c>
      <c r="B50" s="38"/>
      <c r="C50" s="36"/>
      <c r="D50" s="36"/>
      <c r="E50" s="29"/>
      <c r="F50" s="29"/>
      <c r="G50" s="29"/>
      <c r="H50" s="29"/>
      <c r="I50" s="30">
        <f t="shared" si="3"/>
        <v>0</v>
      </c>
      <c r="J50" s="31" t="e">
        <f t="shared" si="1"/>
        <v>#DIV/0!</v>
      </c>
      <c r="K50" s="31" t="e">
        <f t="shared" si="2"/>
        <v>#DIV/0!</v>
      </c>
    </row>
    <row r="51" spans="1:11" ht="15">
      <c r="A51" s="28">
        <v>39</v>
      </c>
      <c r="B51" s="38"/>
      <c r="C51" s="36"/>
      <c r="D51" s="36"/>
      <c r="E51" s="29"/>
      <c r="F51" s="29"/>
      <c r="G51" s="29"/>
      <c r="H51" s="29"/>
      <c r="I51" s="30">
        <f t="shared" si="3"/>
        <v>0</v>
      </c>
      <c r="J51" s="31" t="e">
        <f t="shared" si="1"/>
        <v>#DIV/0!</v>
      </c>
      <c r="K51" s="31" t="e">
        <f t="shared" si="2"/>
        <v>#DIV/0!</v>
      </c>
    </row>
    <row r="52" spans="1:11" ht="15">
      <c r="A52" s="28">
        <v>40</v>
      </c>
      <c r="B52" s="38"/>
      <c r="C52" s="36"/>
      <c r="D52" s="36"/>
      <c r="E52" s="29"/>
      <c r="F52" s="29"/>
      <c r="G52" s="29"/>
      <c r="H52" s="29"/>
      <c r="I52" s="30">
        <f t="shared" si="3"/>
        <v>0</v>
      </c>
      <c r="J52" s="31" t="e">
        <f t="shared" si="1"/>
        <v>#DIV/0!</v>
      </c>
      <c r="K52" s="31" t="e">
        <f t="shared" si="2"/>
        <v>#DIV/0!</v>
      </c>
    </row>
    <row r="53" spans="1:11" ht="15">
      <c r="A53" s="28">
        <v>41</v>
      </c>
      <c r="B53" s="38"/>
      <c r="C53" s="36"/>
      <c r="D53" s="36"/>
      <c r="E53" s="29"/>
      <c r="F53" s="29"/>
      <c r="G53" s="29"/>
      <c r="H53" s="29"/>
      <c r="I53" s="30">
        <f t="shared" si="3"/>
        <v>0</v>
      </c>
      <c r="J53" s="31" t="e">
        <f t="shared" si="1"/>
        <v>#DIV/0!</v>
      </c>
      <c r="K53" s="31" t="e">
        <f t="shared" si="2"/>
        <v>#DIV/0!</v>
      </c>
    </row>
    <row r="54" spans="1:11" ht="15">
      <c r="A54" s="28">
        <v>42</v>
      </c>
      <c r="B54" s="38"/>
      <c r="C54" s="36"/>
      <c r="D54" s="36"/>
      <c r="E54" s="29"/>
      <c r="F54" s="29"/>
      <c r="G54" s="29"/>
      <c r="H54" s="29"/>
      <c r="I54" s="30">
        <f t="shared" si="3"/>
        <v>0</v>
      </c>
      <c r="J54" s="31" t="e">
        <f t="shared" si="1"/>
        <v>#DIV/0!</v>
      </c>
      <c r="K54" s="31" t="e">
        <f t="shared" si="2"/>
        <v>#DIV/0!</v>
      </c>
    </row>
    <row r="55" spans="1:11" ht="15">
      <c r="A55" s="28">
        <v>43</v>
      </c>
      <c r="B55" s="38"/>
      <c r="C55" s="36"/>
      <c r="D55" s="36"/>
      <c r="E55" s="29"/>
      <c r="F55" s="29"/>
      <c r="G55" s="29"/>
      <c r="H55" s="29"/>
      <c r="I55" s="30">
        <f t="shared" si="3"/>
        <v>0</v>
      </c>
      <c r="J55" s="31" t="e">
        <f t="shared" si="1"/>
        <v>#DIV/0!</v>
      </c>
      <c r="K55" s="31" t="e">
        <f t="shared" si="2"/>
        <v>#DIV/0!</v>
      </c>
    </row>
    <row r="56" spans="1:11" ht="15">
      <c r="A56" s="28">
        <v>44</v>
      </c>
      <c r="B56" s="38"/>
      <c r="C56" s="36"/>
      <c r="D56" s="36"/>
      <c r="E56" s="29"/>
      <c r="F56" s="29"/>
      <c r="G56" s="29"/>
      <c r="H56" s="29"/>
      <c r="I56" s="30">
        <f t="shared" si="3"/>
        <v>0</v>
      </c>
      <c r="J56" s="31" t="e">
        <f t="shared" si="1"/>
        <v>#DIV/0!</v>
      </c>
      <c r="K56" s="31" t="e">
        <f t="shared" si="2"/>
        <v>#DIV/0!</v>
      </c>
    </row>
    <row r="57" spans="1:11" ht="15">
      <c r="A57" s="28">
        <v>45</v>
      </c>
      <c r="B57" s="38"/>
      <c r="C57" s="36"/>
      <c r="D57" s="36"/>
      <c r="E57" s="29"/>
      <c r="F57" s="29"/>
      <c r="G57" s="29"/>
      <c r="H57" s="29"/>
      <c r="I57" s="30">
        <f t="shared" si="3"/>
        <v>0</v>
      </c>
      <c r="J57" s="31" t="e">
        <f t="shared" si="1"/>
        <v>#DIV/0!</v>
      </c>
      <c r="K57" s="31" t="e">
        <f t="shared" si="2"/>
        <v>#DIV/0!</v>
      </c>
    </row>
    <row r="58" spans="1:11" ht="15">
      <c r="A58" s="28">
        <v>46</v>
      </c>
      <c r="B58" s="38"/>
      <c r="C58" s="36"/>
      <c r="D58" s="36"/>
      <c r="E58" s="29"/>
      <c r="F58" s="29"/>
      <c r="G58" s="29"/>
      <c r="H58" s="29"/>
      <c r="I58" s="30">
        <f t="shared" si="3"/>
        <v>0</v>
      </c>
      <c r="J58" s="31" t="e">
        <f t="shared" si="1"/>
        <v>#DIV/0!</v>
      </c>
      <c r="K58" s="31" t="e">
        <f t="shared" si="2"/>
        <v>#DIV/0!</v>
      </c>
    </row>
    <row r="59" spans="1:11" ht="15">
      <c r="A59" s="28">
        <v>47</v>
      </c>
      <c r="B59" s="38"/>
      <c r="C59" s="36"/>
      <c r="D59" s="36"/>
      <c r="E59" s="29"/>
      <c r="F59" s="29"/>
      <c r="G59" s="29"/>
      <c r="H59" s="29"/>
      <c r="I59" s="30">
        <f t="shared" si="3"/>
        <v>0</v>
      </c>
      <c r="J59" s="31" t="e">
        <f t="shared" si="1"/>
        <v>#DIV/0!</v>
      </c>
      <c r="K59" s="31" t="e">
        <f t="shared" si="2"/>
        <v>#DIV/0!</v>
      </c>
    </row>
    <row r="60" spans="1:11" ht="15">
      <c r="A60" s="28">
        <v>48</v>
      </c>
      <c r="B60" s="38"/>
      <c r="C60" s="36"/>
      <c r="D60" s="36"/>
      <c r="E60" s="29"/>
      <c r="F60" s="29"/>
      <c r="G60" s="29"/>
      <c r="H60" s="29"/>
      <c r="I60" s="30">
        <f t="shared" si="3"/>
        <v>0</v>
      </c>
      <c r="J60" s="31" t="e">
        <f t="shared" si="1"/>
        <v>#DIV/0!</v>
      </c>
      <c r="K60" s="31" t="e">
        <f t="shared" si="2"/>
        <v>#DIV/0!</v>
      </c>
    </row>
    <row r="61" spans="1:11" ht="15">
      <c r="A61" s="28">
        <v>49</v>
      </c>
      <c r="B61" s="36"/>
      <c r="C61" s="36"/>
      <c r="D61" s="36"/>
      <c r="E61" s="29"/>
      <c r="F61" s="29"/>
      <c r="G61" s="29"/>
      <c r="H61" s="29"/>
      <c r="I61" s="30">
        <f t="shared" si="3"/>
        <v>0</v>
      </c>
      <c r="J61" s="31" t="e">
        <f t="shared" si="1"/>
        <v>#DIV/0!</v>
      </c>
      <c r="K61" s="31" t="e">
        <f t="shared" si="2"/>
        <v>#DIV/0!</v>
      </c>
    </row>
    <row r="62" spans="1:11" ht="15">
      <c r="A62" s="28">
        <v>50</v>
      </c>
      <c r="B62" s="36"/>
      <c r="C62" s="36"/>
      <c r="D62" s="36"/>
      <c r="E62" s="29"/>
      <c r="F62" s="29"/>
      <c r="G62" s="29"/>
      <c r="H62" s="29"/>
      <c r="I62" s="30">
        <f t="shared" si="3"/>
        <v>0</v>
      </c>
      <c r="J62" s="31" t="e">
        <f t="shared" si="1"/>
        <v>#DIV/0!</v>
      </c>
      <c r="K62" s="31" t="e">
        <f t="shared" si="2"/>
        <v>#DIV/0!</v>
      </c>
    </row>
    <row r="63" spans="1:11" ht="15">
      <c r="A63" s="28">
        <v>51</v>
      </c>
      <c r="B63" s="36"/>
      <c r="C63" s="36"/>
      <c r="D63" s="36"/>
      <c r="E63" s="29"/>
      <c r="F63" s="29"/>
      <c r="G63" s="29"/>
      <c r="H63" s="29"/>
      <c r="I63" s="30">
        <f t="shared" si="3"/>
        <v>0</v>
      </c>
      <c r="J63" s="31" t="e">
        <f t="shared" si="1"/>
        <v>#DIV/0!</v>
      </c>
      <c r="K63" s="31" t="e">
        <f t="shared" si="2"/>
        <v>#DIV/0!</v>
      </c>
    </row>
    <row r="64" spans="1:11" ht="15">
      <c r="A64" s="28">
        <v>52</v>
      </c>
      <c r="B64" s="36"/>
      <c r="C64" s="36"/>
      <c r="D64" s="36"/>
      <c r="E64" s="29"/>
      <c r="F64" s="29"/>
      <c r="G64" s="29"/>
      <c r="H64" s="29"/>
      <c r="I64" s="30">
        <f t="shared" si="3"/>
        <v>0</v>
      </c>
      <c r="J64" s="31" t="e">
        <f t="shared" si="1"/>
        <v>#DIV/0!</v>
      </c>
      <c r="K64" s="31" t="e">
        <f t="shared" si="2"/>
        <v>#DIV/0!</v>
      </c>
    </row>
    <row r="65" spans="1:11" ht="15">
      <c r="A65" s="28">
        <v>53</v>
      </c>
      <c r="B65" s="36"/>
      <c r="C65" s="36"/>
      <c r="D65" s="36"/>
      <c r="E65" s="29"/>
      <c r="F65" s="29"/>
      <c r="G65" s="29"/>
      <c r="H65" s="29"/>
      <c r="I65" s="30">
        <f t="shared" si="3"/>
        <v>0</v>
      </c>
      <c r="J65" s="31" t="e">
        <f t="shared" si="1"/>
        <v>#DIV/0!</v>
      </c>
      <c r="K65" s="31" t="e">
        <f t="shared" si="2"/>
        <v>#DIV/0!</v>
      </c>
    </row>
    <row r="66" spans="1:11" ht="15">
      <c r="A66" s="28">
        <v>54</v>
      </c>
      <c r="B66" s="36"/>
      <c r="C66" s="36"/>
      <c r="D66" s="36"/>
      <c r="E66" s="29"/>
      <c r="F66" s="29"/>
      <c r="G66" s="29"/>
      <c r="H66" s="29"/>
      <c r="I66" s="30">
        <f t="shared" si="3"/>
        <v>0</v>
      </c>
      <c r="J66" s="31" t="e">
        <f t="shared" si="1"/>
        <v>#DIV/0!</v>
      </c>
      <c r="K66" s="31" t="e">
        <f t="shared" si="2"/>
        <v>#DIV/0!</v>
      </c>
    </row>
    <row r="67" spans="1:11" ht="15">
      <c r="A67" s="28">
        <v>55</v>
      </c>
      <c r="B67" s="36"/>
      <c r="C67" s="36"/>
      <c r="D67" s="36"/>
      <c r="E67" s="29"/>
      <c r="F67" s="29"/>
      <c r="G67" s="29"/>
      <c r="H67" s="29"/>
      <c r="I67" s="30">
        <f t="shared" si="3"/>
        <v>0</v>
      </c>
      <c r="J67" s="31" t="e">
        <f t="shared" si="1"/>
        <v>#DIV/0!</v>
      </c>
      <c r="K67" s="31" t="e">
        <f t="shared" si="2"/>
        <v>#DIV/0!</v>
      </c>
    </row>
    <row r="68" spans="1:11" ht="15">
      <c r="A68" s="28">
        <v>56</v>
      </c>
      <c r="B68" s="36"/>
      <c r="C68" s="36"/>
      <c r="D68" s="36"/>
      <c r="E68" s="29"/>
      <c r="F68" s="29"/>
      <c r="G68" s="29"/>
      <c r="H68" s="29"/>
      <c r="I68" s="30">
        <f t="shared" si="3"/>
        <v>0</v>
      </c>
      <c r="J68" s="31" t="e">
        <f t="shared" si="1"/>
        <v>#DIV/0!</v>
      </c>
      <c r="K68" s="31" t="e">
        <f t="shared" si="2"/>
        <v>#DIV/0!</v>
      </c>
    </row>
    <row r="69" spans="1:11" ht="15">
      <c r="A69" s="28">
        <v>57</v>
      </c>
      <c r="B69" s="36"/>
      <c r="C69" s="36"/>
      <c r="D69" s="36"/>
      <c r="E69" s="29"/>
      <c r="F69" s="29"/>
      <c r="G69" s="29"/>
      <c r="H69" s="29"/>
      <c r="I69" s="30">
        <f t="shared" si="3"/>
        <v>0</v>
      </c>
      <c r="J69" s="31" t="e">
        <f t="shared" si="1"/>
        <v>#DIV/0!</v>
      </c>
      <c r="K69" s="31" t="e">
        <f t="shared" si="2"/>
        <v>#DIV/0!</v>
      </c>
    </row>
    <row r="70" spans="1:11" ht="15">
      <c r="A70" s="28">
        <v>58</v>
      </c>
      <c r="B70" s="36"/>
      <c r="C70" s="36"/>
      <c r="D70" s="36"/>
      <c r="E70" s="29"/>
      <c r="F70" s="29"/>
      <c r="G70" s="29"/>
      <c r="H70" s="29"/>
      <c r="I70" s="30">
        <f t="shared" si="3"/>
        <v>0</v>
      </c>
      <c r="J70" s="31" t="e">
        <f t="shared" si="1"/>
        <v>#DIV/0!</v>
      </c>
      <c r="K70" s="31" t="e">
        <f t="shared" si="2"/>
        <v>#DIV/0!</v>
      </c>
    </row>
    <row r="71" spans="1:11" ht="15">
      <c r="A71" s="28">
        <v>59</v>
      </c>
      <c r="B71" s="36"/>
      <c r="C71" s="36"/>
      <c r="D71" s="36"/>
      <c r="E71" s="29"/>
      <c r="F71" s="29"/>
      <c r="G71" s="29"/>
      <c r="H71" s="29"/>
      <c r="I71" s="30">
        <f t="shared" si="3"/>
        <v>0</v>
      </c>
      <c r="J71" s="31" t="e">
        <f t="shared" si="1"/>
        <v>#DIV/0!</v>
      </c>
      <c r="K71" s="31" t="e">
        <f t="shared" si="2"/>
        <v>#DIV/0!</v>
      </c>
    </row>
    <row r="72" spans="1:11" ht="15">
      <c r="A72" s="28">
        <v>60</v>
      </c>
      <c r="B72" s="36"/>
      <c r="C72" s="36"/>
      <c r="D72" s="36"/>
      <c r="E72" s="29"/>
      <c r="F72" s="29"/>
      <c r="G72" s="29"/>
      <c r="H72" s="29"/>
      <c r="I72" s="30">
        <f t="shared" si="3"/>
        <v>0</v>
      </c>
      <c r="J72" s="31" t="e">
        <f t="shared" si="1"/>
        <v>#DIV/0!</v>
      </c>
      <c r="K72" s="31" t="e">
        <f t="shared" si="2"/>
        <v>#DIV/0!</v>
      </c>
    </row>
    <row r="73" spans="1:11" ht="15">
      <c r="A73" s="28">
        <v>61</v>
      </c>
      <c r="B73" s="36"/>
      <c r="C73" s="36"/>
      <c r="D73" s="36"/>
      <c r="E73" s="29"/>
      <c r="F73" s="29"/>
      <c r="G73" s="29"/>
      <c r="H73" s="29"/>
      <c r="I73" s="30">
        <f t="shared" si="3"/>
        <v>0</v>
      </c>
      <c r="J73" s="31" t="e">
        <f t="shared" si="1"/>
        <v>#DIV/0!</v>
      </c>
      <c r="K73" s="31" t="e">
        <f t="shared" si="2"/>
        <v>#DIV/0!</v>
      </c>
    </row>
    <row r="74" spans="1:11">
      <c r="A74" s="34" t="s">
        <v>46</v>
      </c>
      <c r="B74" s="35">
        <f>SUM(B13:B73)</f>
        <v>923.73750000000007</v>
      </c>
      <c r="C74" s="35">
        <f>SUM(C13:C73)</f>
        <v>930.27</v>
      </c>
      <c r="D74" s="35">
        <f>SUM(D13:D73)</f>
        <v>0</v>
      </c>
      <c r="E74" s="35">
        <f t="shared" ref="E74:I74" si="4">SUM(E13:E73)</f>
        <v>0</v>
      </c>
      <c r="F74" s="35">
        <f t="shared" si="4"/>
        <v>0</v>
      </c>
      <c r="G74" s="35">
        <f t="shared" si="4"/>
        <v>0</v>
      </c>
      <c r="H74" s="35">
        <f t="shared" si="4"/>
        <v>0</v>
      </c>
      <c r="I74" s="35">
        <f t="shared" si="4"/>
        <v>1854.0074999999999</v>
      </c>
      <c r="J74" s="20"/>
    </row>
    <row r="75" spans="1:11">
      <c r="B75" s="13">
        <f>AVERAGE(B13:B28)</f>
        <v>57.733593750000004</v>
      </c>
      <c r="C75" s="13">
        <f>AVERAGE(C13:C28)</f>
        <v>58.141874999999999</v>
      </c>
    </row>
  </sheetData>
  <protectedRanges>
    <protectedRange sqref="H13:H73" name="values_3"/>
    <protectedRange sqref="E13:G73" name="values_1_1"/>
  </protectedRanges>
  <mergeCells count="3">
    <mergeCell ref="D8:E8"/>
    <mergeCell ref="D9:E9"/>
    <mergeCell ref="D10:E1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P75"/>
  <sheetViews>
    <sheetView topLeftCell="C1" zoomScale="70" zoomScaleNormal="70" workbookViewId="0">
      <selection activeCell="J13" sqref="J13:K28"/>
    </sheetView>
  </sheetViews>
  <sheetFormatPr defaultRowHeight="12.75"/>
  <cols>
    <col min="1" max="1" width="10.7109375" style="1" bestFit="1" customWidth="1"/>
    <col min="2" max="2" width="18.7109375" style="1" bestFit="1" customWidth="1"/>
    <col min="3" max="3" width="14.42578125" style="1" customWidth="1"/>
    <col min="4" max="5" width="11" style="1" customWidth="1"/>
    <col min="6" max="6" width="15" style="1" customWidth="1"/>
    <col min="7" max="7" width="11" style="1" customWidth="1"/>
    <col min="8" max="8" width="12.7109375" style="1" customWidth="1"/>
    <col min="9" max="9" width="12.85546875" style="1" customWidth="1"/>
    <col min="10" max="10" width="15" style="1" bestFit="1" customWidth="1"/>
    <col min="11" max="11" width="12.28515625" style="1" bestFit="1" customWidth="1"/>
    <col min="12" max="14" width="9.140625" style="1"/>
    <col min="15" max="15" width="15.28515625" style="1" customWidth="1"/>
    <col min="16" max="16" width="9.28515625" style="1" bestFit="1" customWidth="1"/>
    <col min="17" max="245" width="9.140625" style="1"/>
    <col min="246" max="246" width="15.42578125" style="1" customWidth="1"/>
    <col min="247" max="247" width="14.42578125" style="1" customWidth="1"/>
    <col min="248" max="249" width="11" style="1" customWidth="1"/>
    <col min="250" max="250" width="15" style="1" customWidth="1"/>
    <col min="251" max="251" width="11" style="1" customWidth="1"/>
    <col min="252" max="252" width="12.7109375" style="1" customWidth="1"/>
    <col min="253" max="253" width="12.85546875" style="1" customWidth="1"/>
    <col min="254" max="254" width="13.42578125" style="1" customWidth="1"/>
    <col min="255" max="258" width="9.140625" style="1"/>
    <col min="259" max="259" width="15.28515625" style="1" customWidth="1"/>
    <col min="260" max="260" width="9.28515625" style="1" bestFit="1" customWidth="1"/>
    <col min="261" max="261" width="9.140625" style="1"/>
    <col min="262" max="262" width="12.7109375" style="1" customWidth="1"/>
    <col min="263" max="501" width="9.140625" style="1"/>
    <col min="502" max="502" width="15.42578125" style="1" customWidth="1"/>
    <col min="503" max="503" width="14.42578125" style="1" customWidth="1"/>
    <col min="504" max="505" width="11" style="1" customWidth="1"/>
    <col min="506" max="506" width="15" style="1" customWidth="1"/>
    <col min="507" max="507" width="11" style="1" customWidth="1"/>
    <col min="508" max="508" width="12.7109375" style="1" customWidth="1"/>
    <col min="509" max="509" width="12.85546875" style="1" customWidth="1"/>
    <col min="510" max="510" width="13.42578125" style="1" customWidth="1"/>
    <col min="511" max="514" width="9.140625" style="1"/>
    <col min="515" max="515" width="15.28515625" style="1" customWidth="1"/>
    <col min="516" max="516" width="9.28515625" style="1" bestFit="1" customWidth="1"/>
    <col min="517" max="517" width="9.140625" style="1"/>
    <col min="518" max="518" width="12.7109375" style="1" customWidth="1"/>
    <col min="519" max="757" width="9.140625" style="1"/>
    <col min="758" max="758" width="15.42578125" style="1" customWidth="1"/>
    <col min="759" max="759" width="14.42578125" style="1" customWidth="1"/>
    <col min="760" max="761" width="11" style="1" customWidth="1"/>
    <col min="762" max="762" width="15" style="1" customWidth="1"/>
    <col min="763" max="763" width="11" style="1" customWidth="1"/>
    <col min="764" max="764" width="12.7109375" style="1" customWidth="1"/>
    <col min="765" max="765" width="12.85546875" style="1" customWidth="1"/>
    <col min="766" max="766" width="13.42578125" style="1" customWidth="1"/>
    <col min="767" max="770" width="9.140625" style="1"/>
    <col min="771" max="771" width="15.28515625" style="1" customWidth="1"/>
    <col min="772" max="772" width="9.28515625" style="1" bestFit="1" customWidth="1"/>
    <col min="773" max="773" width="9.140625" style="1"/>
    <col min="774" max="774" width="12.7109375" style="1" customWidth="1"/>
    <col min="775" max="1013" width="9.140625" style="1"/>
    <col min="1014" max="1014" width="15.42578125" style="1" customWidth="1"/>
    <col min="1015" max="1015" width="14.42578125" style="1" customWidth="1"/>
    <col min="1016" max="1017" width="11" style="1" customWidth="1"/>
    <col min="1018" max="1018" width="15" style="1" customWidth="1"/>
    <col min="1019" max="1019" width="11" style="1" customWidth="1"/>
    <col min="1020" max="1020" width="12.7109375" style="1" customWidth="1"/>
    <col min="1021" max="1021" width="12.85546875" style="1" customWidth="1"/>
    <col min="1022" max="1022" width="13.42578125" style="1" customWidth="1"/>
    <col min="1023" max="1026" width="9.140625" style="1"/>
    <col min="1027" max="1027" width="15.28515625" style="1" customWidth="1"/>
    <col min="1028" max="1028" width="9.28515625" style="1" bestFit="1" customWidth="1"/>
    <col min="1029" max="1029" width="9.140625" style="1"/>
    <col min="1030" max="1030" width="12.7109375" style="1" customWidth="1"/>
    <col min="1031" max="1269" width="9.140625" style="1"/>
    <col min="1270" max="1270" width="15.42578125" style="1" customWidth="1"/>
    <col min="1271" max="1271" width="14.42578125" style="1" customWidth="1"/>
    <col min="1272" max="1273" width="11" style="1" customWidth="1"/>
    <col min="1274" max="1274" width="15" style="1" customWidth="1"/>
    <col min="1275" max="1275" width="11" style="1" customWidth="1"/>
    <col min="1276" max="1276" width="12.7109375" style="1" customWidth="1"/>
    <col min="1277" max="1277" width="12.85546875" style="1" customWidth="1"/>
    <col min="1278" max="1278" width="13.42578125" style="1" customWidth="1"/>
    <col min="1279" max="1282" width="9.140625" style="1"/>
    <col min="1283" max="1283" width="15.28515625" style="1" customWidth="1"/>
    <col min="1284" max="1284" width="9.28515625" style="1" bestFit="1" customWidth="1"/>
    <col min="1285" max="1285" width="9.140625" style="1"/>
    <col min="1286" max="1286" width="12.7109375" style="1" customWidth="1"/>
    <col min="1287" max="1525" width="9.140625" style="1"/>
    <col min="1526" max="1526" width="15.42578125" style="1" customWidth="1"/>
    <col min="1527" max="1527" width="14.42578125" style="1" customWidth="1"/>
    <col min="1528" max="1529" width="11" style="1" customWidth="1"/>
    <col min="1530" max="1530" width="15" style="1" customWidth="1"/>
    <col min="1531" max="1531" width="11" style="1" customWidth="1"/>
    <col min="1532" max="1532" width="12.7109375" style="1" customWidth="1"/>
    <col min="1533" max="1533" width="12.85546875" style="1" customWidth="1"/>
    <col min="1534" max="1534" width="13.42578125" style="1" customWidth="1"/>
    <col min="1535" max="1538" width="9.140625" style="1"/>
    <col min="1539" max="1539" width="15.28515625" style="1" customWidth="1"/>
    <col min="1540" max="1540" width="9.28515625" style="1" bestFit="1" customWidth="1"/>
    <col min="1541" max="1541" width="9.140625" style="1"/>
    <col min="1542" max="1542" width="12.7109375" style="1" customWidth="1"/>
    <col min="1543" max="1781" width="9.140625" style="1"/>
    <col min="1782" max="1782" width="15.42578125" style="1" customWidth="1"/>
    <col min="1783" max="1783" width="14.42578125" style="1" customWidth="1"/>
    <col min="1784" max="1785" width="11" style="1" customWidth="1"/>
    <col min="1786" max="1786" width="15" style="1" customWidth="1"/>
    <col min="1787" max="1787" width="11" style="1" customWidth="1"/>
    <col min="1788" max="1788" width="12.7109375" style="1" customWidth="1"/>
    <col min="1789" max="1789" width="12.85546875" style="1" customWidth="1"/>
    <col min="1790" max="1790" width="13.42578125" style="1" customWidth="1"/>
    <col min="1791" max="1794" width="9.140625" style="1"/>
    <col min="1795" max="1795" width="15.28515625" style="1" customWidth="1"/>
    <col min="1796" max="1796" width="9.28515625" style="1" bestFit="1" customWidth="1"/>
    <col min="1797" max="1797" width="9.140625" style="1"/>
    <col min="1798" max="1798" width="12.7109375" style="1" customWidth="1"/>
    <col min="1799" max="2037" width="9.140625" style="1"/>
    <col min="2038" max="2038" width="15.42578125" style="1" customWidth="1"/>
    <col min="2039" max="2039" width="14.42578125" style="1" customWidth="1"/>
    <col min="2040" max="2041" width="11" style="1" customWidth="1"/>
    <col min="2042" max="2042" width="15" style="1" customWidth="1"/>
    <col min="2043" max="2043" width="11" style="1" customWidth="1"/>
    <col min="2044" max="2044" width="12.7109375" style="1" customWidth="1"/>
    <col min="2045" max="2045" width="12.85546875" style="1" customWidth="1"/>
    <col min="2046" max="2046" width="13.42578125" style="1" customWidth="1"/>
    <col min="2047" max="2050" width="9.140625" style="1"/>
    <col min="2051" max="2051" width="15.28515625" style="1" customWidth="1"/>
    <col min="2052" max="2052" width="9.28515625" style="1" bestFit="1" customWidth="1"/>
    <col min="2053" max="2053" width="9.140625" style="1"/>
    <col min="2054" max="2054" width="12.7109375" style="1" customWidth="1"/>
    <col min="2055" max="2293" width="9.140625" style="1"/>
    <col min="2294" max="2294" width="15.42578125" style="1" customWidth="1"/>
    <col min="2295" max="2295" width="14.42578125" style="1" customWidth="1"/>
    <col min="2296" max="2297" width="11" style="1" customWidth="1"/>
    <col min="2298" max="2298" width="15" style="1" customWidth="1"/>
    <col min="2299" max="2299" width="11" style="1" customWidth="1"/>
    <col min="2300" max="2300" width="12.7109375" style="1" customWidth="1"/>
    <col min="2301" max="2301" width="12.85546875" style="1" customWidth="1"/>
    <col min="2302" max="2302" width="13.42578125" style="1" customWidth="1"/>
    <col min="2303" max="2306" width="9.140625" style="1"/>
    <col min="2307" max="2307" width="15.28515625" style="1" customWidth="1"/>
    <col min="2308" max="2308" width="9.28515625" style="1" bestFit="1" customWidth="1"/>
    <col min="2309" max="2309" width="9.140625" style="1"/>
    <col min="2310" max="2310" width="12.7109375" style="1" customWidth="1"/>
    <col min="2311" max="2549" width="9.140625" style="1"/>
    <col min="2550" max="2550" width="15.42578125" style="1" customWidth="1"/>
    <col min="2551" max="2551" width="14.42578125" style="1" customWidth="1"/>
    <col min="2552" max="2553" width="11" style="1" customWidth="1"/>
    <col min="2554" max="2554" width="15" style="1" customWidth="1"/>
    <col min="2555" max="2555" width="11" style="1" customWidth="1"/>
    <col min="2556" max="2556" width="12.7109375" style="1" customWidth="1"/>
    <col min="2557" max="2557" width="12.85546875" style="1" customWidth="1"/>
    <col min="2558" max="2558" width="13.42578125" style="1" customWidth="1"/>
    <col min="2559" max="2562" width="9.140625" style="1"/>
    <col min="2563" max="2563" width="15.28515625" style="1" customWidth="1"/>
    <col min="2564" max="2564" width="9.28515625" style="1" bestFit="1" customWidth="1"/>
    <col min="2565" max="2565" width="9.140625" style="1"/>
    <col min="2566" max="2566" width="12.7109375" style="1" customWidth="1"/>
    <col min="2567" max="2805" width="9.140625" style="1"/>
    <col min="2806" max="2806" width="15.42578125" style="1" customWidth="1"/>
    <col min="2807" max="2807" width="14.42578125" style="1" customWidth="1"/>
    <col min="2808" max="2809" width="11" style="1" customWidth="1"/>
    <col min="2810" max="2810" width="15" style="1" customWidth="1"/>
    <col min="2811" max="2811" width="11" style="1" customWidth="1"/>
    <col min="2812" max="2812" width="12.7109375" style="1" customWidth="1"/>
    <col min="2813" max="2813" width="12.85546875" style="1" customWidth="1"/>
    <col min="2814" max="2814" width="13.42578125" style="1" customWidth="1"/>
    <col min="2815" max="2818" width="9.140625" style="1"/>
    <col min="2819" max="2819" width="15.28515625" style="1" customWidth="1"/>
    <col min="2820" max="2820" width="9.28515625" style="1" bestFit="1" customWidth="1"/>
    <col min="2821" max="2821" width="9.140625" style="1"/>
    <col min="2822" max="2822" width="12.7109375" style="1" customWidth="1"/>
    <col min="2823" max="3061" width="9.140625" style="1"/>
    <col min="3062" max="3062" width="15.42578125" style="1" customWidth="1"/>
    <col min="3063" max="3063" width="14.42578125" style="1" customWidth="1"/>
    <col min="3064" max="3065" width="11" style="1" customWidth="1"/>
    <col min="3066" max="3066" width="15" style="1" customWidth="1"/>
    <col min="3067" max="3067" width="11" style="1" customWidth="1"/>
    <col min="3068" max="3068" width="12.7109375" style="1" customWidth="1"/>
    <col min="3069" max="3069" width="12.85546875" style="1" customWidth="1"/>
    <col min="3070" max="3070" width="13.42578125" style="1" customWidth="1"/>
    <col min="3071" max="3074" width="9.140625" style="1"/>
    <col min="3075" max="3075" width="15.28515625" style="1" customWidth="1"/>
    <col min="3076" max="3076" width="9.28515625" style="1" bestFit="1" customWidth="1"/>
    <col min="3077" max="3077" width="9.140625" style="1"/>
    <col min="3078" max="3078" width="12.7109375" style="1" customWidth="1"/>
    <col min="3079" max="3317" width="9.140625" style="1"/>
    <col min="3318" max="3318" width="15.42578125" style="1" customWidth="1"/>
    <col min="3319" max="3319" width="14.42578125" style="1" customWidth="1"/>
    <col min="3320" max="3321" width="11" style="1" customWidth="1"/>
    <col min="3322" max="3322" width="15" style="1" customWidth="1"/>
    <col min="3323" max="3323" width="11" style="1" customWidth="1"/>
    <col min="3324" max="3324" width="12.7109375" style="1" customWidth="1"/>
    <col min="3325" max="3325" width="12.85546875" style="1" customWidth="1"/>
    <col min="3326" max="3326" width="13.42578125" style="1" customWidth="1"/>
    <col min="3327" max="3330" width="9.140625" style="1"/>
    <col min="3331" max="3331" width="15.28515625" style="1" customWidth="1"/>
    <col min="3332" max="3332" width="9.28515625" style="1" bestFit="1" customWidth="1"/>
    <col min="3333" max="3333" width="9.140625" style="1"/>
    <col min="3334" max="3334" width="12.7109375" style="1" customWidth="1"/>
    <col min="3335" max="3573" width="9.140625" style="1"/>
    <col min="3574" max="3574" width="15.42578125" style="1" customWidth="1"/>
    <col min="3575" max="3575" width="14.42578125" style="1" customWidth="1"/>
    <col min="3576" max="3577" width="11" style="1" customWidth="1"/>
    <col min="3578" max="3578" width="15" style="1" customWidth="1"/>
    <col min="3579" max="3579" width="11" style="1" customWidth="1"/>
    <col min="3580" max="3580" width="12.7109375" style="1" customWidth="1"/>
    <col min="3581" max="3581" width="12.85546875" style="1" customWidth="1"/>
    <col min="3582" max="3582" width="13.42578125" style="1" customWidth="1"/>
    <col min="3583" max="3586" width="9.140625" style="1"/>
    <col min="3587" max="3587" width="15.28515625" style="1" customWidth="1"/>
    <col min="3588" max="3588" width="9.28515625" style="1" bestFit="1" customWidth="1"/>
    <col min="3589" max="3589" width="9.140625" style="1"/>
    <col min="3590" max="3590" width="12.7109375" style="1" customWidth="1"/>
    <col min="3591" max="3829" width="9.140625" style="1"/>
    <col min="3830" max="3830" width="15.42578125" style="1" customWidth="1"/>
    <col min="3831" max="3831" width="14.42578125" style="1" customWidth="1"/>
    <col min="3832" max="3833" width="11" style="1" customWidth="1"/>
    <col min="3834" max="3834" width="15" style="1" customWidth="1"/>
    <col min="3835" max="3835" width="11" style="1" customWidth="1"/>
    <col min="3836" max="3836" width="12.7109375" style="1" customWidth="1"/>
    <col min="3837" max="3837" width="12.85546875" style="1" customWidth="1"/>
    <col min="3838" max="3838" width="13.42578125" style="1" customWidth="1"/>
    <col min="3839" max="3842" width="9.140625" style="1"/>
    <col min="3843" max="3843" width="15.28515625" style="1" customWidth="1"/>
    <col min="3844" max="3844" width="9.28515625" style="1" bestFit="1" customWidth="1"/>
    <col min="3845" max="3845" width="9.140625" style="1"/>
    <col min="3846" max="3846" width="12.7109375" style="1" customWidth="1"/>
    <col min="3847" max="4085" width="9.140625" style="1"/>
    <col min="4086" max="4086" width="15.42578125" style="1" customWidth="1"/>
    <col min="4087" max="4087" width="14.42578125" style="1" customWidth="1"/>
    <col min="4088" max="4089" width="11" style="1" customWidth="1"/>
    <col min="4090" max="4090" width="15" style="1" customWidth="1"/>
    <col min="4091" max="4091" width="11" style="1" customWidth="1"/>
    <col min="4092" max="4092" width="12.7109375" style="1" customWidth="1"/>
    <col min="4093" max="4093" width="12.85546875" style="1" customWidth="1"/>
    <col min="4094" max="4094" width="13.42578125" style="1" customWidth="1"/>
    <col min="4095" max="4098" width="9.140625" style="1"/>
    <col min="4099" max="4099" width="15.28515625" style="1" customWidth="1"/>
    <col min="4100" max="4100" width="9.28515625" style="1" bestFit="1" customWidth="1"/>
    <col min="4101" max="4101" width="9.140625" style="1"/>
    <col min="4102" max="4102" width="12.7109375" style="1" customWidth="1"/>
    <col min="4103" max="4341" width="9.140625" style="1"/>
    <col min="4342" max="4342" width="15.42578125" style="1" customWidth="1"/>
    <col min="4343" max="4343" width="14.42578125" style="1" customWidth="1"/>
    <col min="4344" max="4345" width="11" style="1" customWidth="1"/>
    <col min="4346" max="4346" width="15" style="1" customWidth="1"/>
    <col min="4347" max="4347" width="11" style="1" customWidth="1"/>
    <col min="4348" max="4348" width="12.7109375" style="1" customWidth="1"/>
    <col min="4349" max="4349" width="12.85546875" style="1" customWidth="1"/>
    <col min="4350" max="4350" width="13.42578125" style="1" customWidth="1"/>
    <col min="4351" max="4354" width="9.140625" style="1"/>
    <col min="4355" max="4355" width="15.28515625" style="1" customWidth="1"/>
    <col min="4356" max="4356" width="9.28515625" style="1" bestFit="1" customWidth="1"/>
    <col min="4357" max="4357" width="9.140625" style="1"/>
    <col min="4358" max="4358" width="12.7109375" style="1" customWidth="1"/>
    <col min="4359" max="4597" width="9.140625" style="1"/>
    <col min="4598" max="4598" width="15.42578125" style="1" customWidth="1"/>
    <col min="4599" max="4599" width="14.42578125" style="1" customWidth="1"/>
    <col min="4600" max="4601" width="11" style="1" customWidth="1"/>
    <col min="4602" max="4602" width="15" style="1" customWidth="1"/>
    <col min="4603" max="4603" width="11" style="1" customWidth="1"/>
    <col min="4604" max="4604" width="12.7109375" style="1" customWidth="1"/>
    <col min="4605" max="4605" width="12.85546875" style="1" customWidth="1"/>
    <col min="4606" max="4606" width="13.42578125" style="1" customWidth="1"/>
    <col min="4607" max="4610" width="9.140625" style="1"/>
    <col min="4611" max="4611" width="15.28515625" style="1" customWidth="1"/>
    <col min="4612" max="4612" width="9.28515625" style="1" bestFit="1" customWidth="1"/>
    <col min="4613" max="4613" width="9.140625" style="1"/>
    <col min="4614" max="4614" width="12.7109375" style="1" customWidth="1"/>
    <col min="4615" max="4853" width="9.140625" style="1"/>
    <col min="4854" max="4854" width="15.42578125" style="1" customWidth="1"/>
    <col min="4855" max="4855" width="14.42578125" style="1" customWidth="1"/>
    <col min="4856" max="4857" width="11" style="1" customWidth="1"/>
    <col min="4858" max="4858" width="15" style="1" customWidth="1"/>
    <col min="4859" max="4859" width="11" style="1" customWidth="1"/>
    <col min="4860" max="4860" width="12.7109375" style="1" customWidth="1"/>
    <col min="4861" max="4861" width="12.85546875" style="1" customWidth="1"/>
    <col min="4862" max="4862" width="13.42578125" style="1" customWidth="1"/>
    <col min="4863" max="4866" width="9.140625" style="1"/>
    <col min="4867" max="4867" width="15.28515625" style="1" customWidth="1"/>
    <col min="4868" max="4868" width="9.28515625" style="1" bestFit="1" customWidth="1"/>
    <col min="4869" max="4869" width="9.140625" style="1"/>
    <col min="4870" max="4870" width="12.7109375" style="1" customWidth="1"/>
    <col min="4871" max="5109" width="9.140625" style="1"/>
    <col min="5110" max="5110" width="15.42578125" style="1" customWidth="1"/>
    <col min="5111" max="5111" width="14.42578125" style="1" customWidth="1"/>
    <col min="5112" max="5113" width="11" style="1" customWidth="1"/>
    <col min="5114" max="5114" width="15" style="1" customWidth="1"/>
    <col min="5115" max="5115" width="11" style="1" customWidth="1"/>
    <col min="5116" max="5116" width="12.7109375" style="1" customWidth="1"/>
    <col min="5117" max="5117" width="12.85546875" style="1" customWidth="1"/>
    <col min="5118" max="5118" width="13.42578125" style="1" customWidth="1"/>
    <col min="5119" max="5122" width="9.140625" style="1"/>
    <col min="5123" max="5123" width="15.28515625" style="1" customWidth="1"/>
    <col min="5124" max="5124" width="9.28515625" style="1" bestFit="1" customWidth="1"/>
    <col min="5125" max="5125" width="9.140625" style="1"/>
    <col min="5126" max="5126" width="12.7109375" style="1" customWidth="1"/>
    <col min="5127" max="5365" width="9.140625" style="1"/>
    <col min="5366" max="5366" width="15.42578125" style="1" customWidth="1"/>
    <col min="5367" max="5367" width="14.42578125" style="1" customWidth="1"/>
    <col min="5368" max="5369" width="11" style="1" customWidth="1"/>
    <col min="5370" max="5370" width="15" style="1" customWidth="1"/>
    <col min="5371" max="5371" width="11" style="1" customWidth="1"/>
    <col min="5372" max="5372" width="12.7109375" style="1" customWidth="1"/>
    <col min="5373" max="5373" width="12.85546875" style="1" customWidth="1"/>
    <col min="5374" max="5374" width="13.42578125" style="1" customWidth="1"/>
    <col min="5375" max="5378" width="9.140625" style="1"/>
    <col min="5379" max="5379" width="15.28515625" style="1" customWidth="1"/>
    <col min="5380" max="5380" width="9.28515625" style="1" bestFit="1" customWidth="1"/>
    <col min="5381" max="5381" width="9.140625" style="1"/>
    <col min="5382" max="5382" width="12.7109375" style="1" customWidth="1"/>
    <col min="5383" max="5621" width="9.140625" style="1"/>
    <col min="5622" max="5622" width="15.42578125" style="1" customWidth="1"/>
    <col min="5623" max="5623" width="14.42578125" style="1" customWidth="1"/>
    <col min="5624" max="5625" width="11" style="1" customWidth="1"/>
    <col min="5626" max="5626" width="15" style="1" customWidth="1"/>
    <col min="5627" max="5627" width="11" style="1" customWidth="1"/>
    <col min="5628" max="5628" width="12.7109375" style="1" customWidth="1"/>
    <col min="5629" max="5629" width="12.85546875" style="1" customWidth="1"/>
    <col min="5630" max="5630" width="13.42578125" style="1" customWidth="1"/>
    <col min="5631" max="5634" width="9.140625" style="1"/>
    <col min="5635" max="5635" width="15.28515625" style="1" customWidth="1"/>
    <col min="5636" max="5636" width="9.28515625" style="1" bestFit="1" customWidth="1"/>
    <col min="5637" max="5637" width="9.140625" style="1"/>
    <col min="5638" max="5638" width="12.7109375" style="1" customWidth="1"/>
    <col min="5639" max="5877" width="9.140625" style="1"/>
    <col min="5878" max="5878" width="15.42578125" style="1" customWidth="1"/>
    <col min="5879" max="5879" width="14.42578125" style="1" customWidth="1"/>
    <col min="5880" max="5881" width="11" style="1" customWidth="1"/>
    <col min="5882" max="5882" width="15" style="1" customWidth="1"/>
    <col min="5883" max="5883" width="11" style="1" customWidth="1"/>
    <col min="5884" max="5884" width="12.7109375" style="1" customWidth="1"/>
    <col min="5885" max="5885" width="12.85546875" style="1" customWidth="1"/>
    <col min="5886" max="5886" width="13.42578125" style="1" customWidth="1"/>
    <col min="5887" max="5890" width="9.140625" style="1"/>
    <col min="5891" max="5891" width="15.28515625" style="1" customWidth="1"/>
    <col min="5892" max="5892" width="9.28515625" style="1" bestFit="1" customWidth="1"/>
    <col min="5893" max="5893" width="9.140625" style="1"/>
    <col min="5894" max="5894" width="12.7109375" style="1" customWidth="1"/>
    <col min="5895" max="6133" width="9.140625" style="1"/>
    <col min="6134" max="6134" width="15.42578125" style="1" customWidth="1"/>
    <col min="6135" max="6135" width="14.42578125" style="1" customWidth="1"/>
    <col min="6136" max="6137" width="11" style="1" customWidth="1"/>
    <col min="6138" max="6138" width="15" style="1" customWidth="1"/>
    <col min="6139" max="6139" width="11" style="1" customWidth="1"/>
    <col min="6140" max="6140" width="12.7109375" style="1" customWidth="1"/>
    <col min="6141" max="6141" width="12.85546875" style="1" customWidth="1"/>
    <col min="6142" max="6142" width="13.42578125" style="1" customWidth="1"/>
    <col min="6143" max="6146" width="9.140625" style="1"/>
    <col min="6147" max="6147" width="15.28515625" style="1" customWidth="1"/>
    <col min="6148" max="6148" width="9.28515625" style="1" bestFit="1" customWidth="1"/>
    <col min="6149" max="6149" width="9.140625" style="1"/>
    <col min="6150" max="6150" width="12.7109375" style="1" customWidth="1"/>
    <col min="6151" max="6389" width="9.140625" style="1"/>
    <col min="6390" max="6390" width="15.42578125" style="1" customWidth="1"/>
    <col min="6391" max="6391" width="14.42578125" style="1" customWidth="1"/>
    <col min="6392" max="6393" width="11" style="1" customWidth="1"/>
    <col min="6394" max="6394" width="15" style="1" customWidth="1"/>
    <col min="6395" max="6395" width="11" style="1" customWidth="1"/>
    <col min="6396" max="6396" width="12.7109375" style="1" customWidth="1"/>
    <col min="6397" max="6397" width="12.85546875" style="1" customWidth="1"/>
    <col min="6398" max="6398" width="13.42578125" style="1" customWidth="1"/>
    <col min="6399" max="6402" width="9.140625" style="1"/>
    <col min="6403" max="6403" width="15.28515625" style="1" customWidth="1"/>
    <col min="6404" max="6404" width="9.28515625" style="1" bestFit="1" customWidth="1"/>
    <col min="6405" max="6405" width="9.140625" style="1"/>
    <col min="6406" max="6406" width="12.7109375" style="1" customWidth="1"/>
    <col min="6407" max="6645" width="9.140625" style="1"/>
    <col min="6646" max="6646" width="15.42578125" style="1" customWidth="1"/>
    <col min="6647" max="6647" width="14.42578125" style="1" customWidth="1"/>
    <col min="6648" max="6649" width="11" style="1" customWidth="1"/>
    <col min="6650" max="6650" width="15" style="1" customWidth="1"/>
    <col min="6651" max="6651" width="11" style="1" customWidth="1"/>
    <col min="6652" max="6652" width="12.7109375" style="1" customWidth="1"/>
    <col min="6653" max="6653" width="12.85546875" style="1" customWidth="1"/>
    <col min="6654" max="6654" width="13.42578125" style="1" customWidth="1"/>
    <col min="6655" max="6658" width="9.140625" style="1"/>
    <col min="6659" max="6659" width="15.28515625" style="1" customWidth="1"/>
    <col min="6660" max="6660" width="9.28515625" style="1" bestFit="1" customWidth="1"/>
    <col min="6661" max="6661" width="9.140625" style="1"/>
    <col min="6662" max="6662" width="12.7109375" style="1" customWidth="1"/>
    <col min="6663" max="6901" width="9.140625" style="1"/>
    <col min="6902" max="6902" width="15.42578125" style="1" customWidth="1"/>
    <col min="6903" max="6903" width="14.42578125" style="1" customWidth="1"/>
    <col min="6904" max="6905" width="11" style="1" customWidth="1"/>
    <col min="6906" max="6906" width="15" style="1" customWidth="1"/>
    <col min="6907" max="6907" width="11" style="1" customWidth="1"/>
    <col min="6908" max="6908" width="12.7109375" style="1" customWidth="1"/>
    <col min="6909" max="6909" width="12.85546875" style="1" customWidth="1"/>
    <col min="6910" max="6910" width="13.42578125" style="1" customWidth="1"/>
    <col min="6911" max="6914" width="9.140625" style="1"/>
    <col min="6915" max="6915" width="15.28515625" style="1" customWidth="1"/>
    <col min="6916" max="6916" width="9.28515625" style="1" bestFit="1" customWidth="1"/>
    <col min="6917" max="6917" width="9.140625" style="1"/>
    <col min="6918" max="6918" width="12.7109375" style="1" customWidth="1"/>
    <col min="6919" max="7157" width="9.140625" style="1"/>
    <col min="7158" max="7158" width="15.42578125" style="1" customWidth="1"/>
    <col min="7159" max="7159" width="14.42578125" style="1" customWidth="1"/>
    <col min="7160" max="7161" width="11" style="1" customWidth="1"/>
    <col min="7162" max="7162" width="15" style="1" customWidth="1"/>
    <col min="7163" max="7163" width="11" style="1" customWidth="1"/>
    <col min="7164" max="7164" width="12.7109375" style="1" customWidth="1"/>
    <col min="7165" max="7165" width="12.85546875" style="1" customWidth="1"/>
    <col min="7166" max="7166" width="13.42578125" style="1" customWidth="1"/>
    <col min="7167" max="7170" width="9.140625" style="1"/>
    <col min="7171" max="7171" width="15.28515625" style="1" customWidth="1"/>
    <col min="7172" max="7172" width="9.28515625" style="1" bestFit="1" customWidth="1"/>
    <col min="7173" max="7173" width="9.140625" style="1"/>
    <col min="7174" max="7174" width="12.7109375" style="1" customWidth="1"/>
    <col min="7175" max="7413" width="9.140625" style="1"/>
    <col min="7414" max="7414" width="15.42578125" style="1" customWidth="1"/>
    <col min="7415" max="7415" width="14.42578125" style="1" customWidth="1"/>
    <col min="7416" max="7417" width="11" style="1" customWidth="1"/>
    <col min="7418" max="7418" width="15" style="1" customWidth="1"/>
    <col min="7419" max="7419" width="11" style="1" customWidth="1"/>
    <col min="7420" max="7420" width="12.7109375" style="1" customWidth="1"/>
    <col min="7421" max="7421" width="12.85546875" style="1" customWidth="1"/>
    <col min="7422" max="7422" width="13.42578125" style="1" customWidth="1"/>
    <col min="7423" max="7426" width="9.140625" style="1"/>
    <col min="7427" max="7427" width="15.28515625" style="1" customWidth="1"/>
    <col min="7428" max="7428" width="9.28515625" style="1" bestFit="1" customWidth="1"/>
    <col min="7429" max="7429" width="9.140625" style="1"/>
    <col min="7430" max="7430" width="12.7109375" style="1" customWidth="1"/>
    <col min="7431" max="7669" width="9.140625" style="1"/>
    <col min="7670" max="7670" width="15.42578125" style="1" customWidth="1"/>
    <col min="7671" max="7671" width="14.42578125" style="1" customWidth="1"/>
    <col min="7672" max="7673" width="11" style="1" customWidth="1"/>
    <col min="7674" max="7674" width="15" style="1" customWidth="1"/>
    <col min="7675" max="7675" width="11" style="1" customWidth="1"/>
    <col min="7676" max="7676" width="12.7109375" style="1" customWidth="1"/>
    <col min="7677" max="7677" width="12.85546875" style="1" customWidth="1"/>
    <col min="7678" max="7678" width="13.42578125" style="1" customWidth="1"/>
    <col min="7679" max="7682" width="9.140625" style="1"/>
    <col min="7683" max="7683" width="15.28515625" style="1" customWidth="1"/>
    <col min="7684" max="7684" width="9.28515625" style="1" bestFit="1" customWidth="1"/>
    <col min="7685" max="7685" width="9.140625" style="1"/>
    <col min="7686" max="7686" width="12.7109375" style="1" customWidth="1"/>
    <col min="7687" max="7925" width="9.140625" style="1"/>
    <col min="7926" max="7926" width="15.42578125" style="1" customWidth="1"/>
    <col min="7927" max="7927" width="14.42578125" style="1" customWidth="1"/>
    <col min="7928" max="7929" width="11" style="1" customWidth="1"/>
    <col min="7930" max="7930" width="15" style="1" customWidth="1"/>
    <col min="7931" max="7931" width="11" style="1" customWidth="1"/>
    <col min="7932" max="7932" width="12.7109375" style="1" customWidth="1"/>
    <col min="7933" max="7933" width="12.85546875" style="1" customWidth="1"/>
    <col min="7934" max="7934" width="13.42578125" style="1" customWidth="1"/>
    <col min="7935" max="7938" width="9.140625" style="1"/>
    <col min="7939" max="7939" width="15.28515625" style="1" customWidth="1"/>
    <col min="7940" max="7940" width="9.28515625" style="1" bestFit="1" customWidth="1"/>
    <col min="7941" max="7941" width="9.140625" style="1"/>
    <col min="7942" max="7942" width="12.7109375" style="1" customWidth="1"/>
    <col min="7943" max="8181" width="9.140625" style="1"/>
    <col min="8182" max="8182" width="15.42578125" style="1" customWidth="1"/>
    <col min="8183" max="8183" width="14.42578125" style="1" customWidth="1"/>
    <col min="8184" max="8185" width="11" style="1" customWidth="1"/>
    <col min="8186" max="8186" width="15" style="1" customWidth="1"/>
    <col min="8187" max="8187" width="11" style="1" customWidth="1"/>
    <col min="8188" max="8188" width="12.7109375" style="1" customWidth="1"/>
    <col min="8189" max="8189" width="12.85546875" style="1" customWidth="1"/>
    <col min="8190" max="8190" width="13.42578125" style="1" customWidth="1"/>
    <col min="8191" max="8194" width="9.140625" style="1"/>
    <col min="8195" max="8195" width="15.28515625" style="1" customWidth="1"/>
    <col min="8196" max="8196" width="9.28515625" style="1" bestFit="1" customWidth="1"/>
    <col min="8197" max="8197" width="9.140625" style="1"/>
    <col min="8198" max="8198" width="12.7109375" style="1" customWidth="1"/>
    <col min="8199" max="8437" width="9.140625" style="1"/>
    <col min="8438" max="8438" width="15.42578125" style="1" customWidth="1"/>
    <col min="8439" max="8439" width="14.42578125" style="1" customWidth="1"/>
    <col min="8440" max="8441" width="11" style="1" customWidth="1"/>
    <col min="8442" max="8442" width="15" style="1" customWidth="1"/>
    <col min="8443" max="8443" width="11" style="1" customWidth="1"/>
    <col min="8444" max="8444" width="12.7109375" style="1" customWidth="1"/>
    <col min="8445" max="8445" width="12.85546875" style="1" customWidth="1"/>
    <col min="8446" max="8446" width="13.42578125" style="1" customWidth="1"/>
    <col min="8447" max="8450" width="9.140625" style="1"/>
    <col min="8451" max="8451" width="15.28515625" style="1" customWidth="1"/>
    <col min="8452" max="8452" width="9.28515625" style="1" bestFit="1" customWidth="1"/>
    <col min="8453" max="8453" width="9.140625" style="1"/>
    <col min="8454" max="8454" width="12.7109375" style="1" customWidth="1"/>
    <col min="8455" max="8693" width="9.140625" style="1"/>
    <col min="8694" max="8694" width="15.42578125" style="1" customWidth="1"/>
    <col min="8695" max="8695" width="14.42578125" style="1" customWidth="1"/>
    <col min="8696" max="8697" width="11" style="1" customWidth="1"/>
    <col min="8698" max="8698" width="15" style="1" customWidth="1"/>
    <col min="8699" max="8699" width="11" style="1" customWidth="1"/>
    <col min="8700" max="8700" width="12.7109375" style="1" customWidth="1"/>
    <col min="8701" max="8701" width="12.85546875" style="1" customWidth="1"/>
    <col min="8702" max="8702" width="13.42578125" style="1" customWidth="1"/>
    <col min="8703" max="8706" width="9.140625" style="1"/>
    <col min="8707" max="8707" width="15.28515625" style="1" customWidth="1"/>
    <col min="8708" max="8708" width="9.28515625" style="1" bestFit="1" customWidth="1"/>
    <col min="8709" max="8709" width="9.140625" style="1"/>
    <col min="8710" max="8710" width="12.7109375" style="1" customWidth="1"/>
    <col min="8711" max="8949" width="9.140625" style="1"/>
    <col min="8950" max="8950" width="15.42578125" style="1" customWidth="1"/>
    <col min="8951" max="8951" width="14.42578125" style="1" customWidth="1"/>
    <col min="8952" max="8953" width="11" style="1" customWidth="1"/>
    <col min="8954" max="8954" width="15" style="1" customWidth="1"/>
    <col min="8955" max="8955" width="11" style="1" customWidth="1"/>
    <col min="8956" max="8956" width="12.7109375" style="1" customWidth="1"/>
    <col min="8957" max="8957" width="12.85546875" style="1" customWidth="1"/>
    <col min="8958" max="8958" width="13.42578125" style="1" customWidth="1"/>
    <col min="8959" max="8962" width="9.140625" style="1"/>
    <col min="8963" max="8963" width="15.28515625" style="1" customWidth="1"/>
    <col min="8964" max="8964" width="9.28515625" style="1" bestFit="1" customWidth="1"/>
    <col min="8965" max="8965" width="9.140625" style="1"/>
    <col min="8966" max="8966" width="12.7109375" style="1" customWidth="1"/>
    <col min="8967" max="9205" width="9.140625" style="1"/>
    <col min="9206" max="9206" width="15.42578125" style="1" customWidth="1"/>
    <col min="9207" max="9207" width="14.42578125" style="1" customWidth="1"/>
    <col min="9208" max="9209" width="11" style="1" customWidth="1"/>
    <col min="9210" max="9210" width="15" style="1" customWidth="1"/>
    <col min="9211" max="9211" width="11" style="1" customWidth="1"/>
    <col min="9212" max="9212" width="12.7109375" style="1" customWidth="1"/>
    <col min="9213" max="9213" width="12.85546875" style="1" customWidth="1"/>
    <col min="9214" max="9214" width="13.42578125" style="1" customWidth="1"/>
    <col min="9215" max="9218" width="9.140625" style="1"/>
    <col min="9219" max="9219" width="15.28515625" style="1" customWidth="1"/>
    <col min="9220" max="9220" width="9.28515625" style="1" bestFit="1" customWidth="1"/>
    <col min="9221" max="9221" width="9.140625" style="1"/>
    <col min="9222" max="9222" width="12.7109375" style="1" customWidth="1"/>
    <col min="9223" max="9461" width="9.140625" style="1"/>
    <col min="9462" max="9462" width="15.42578125" style="1" customWidth="1"/>
    <col min="9463" max="9463" width="14.42578125" style="1" customWidth="1"/>
    <col min="9464" max="9465" width="11" style="1" customWidth="1"/>
    <col min="9466" max="9466" width="15" style="1" customWidth="1"/>
    <col min="9467" max="9467" width="11" style="1" customWidth="1"/>
    <col min="9468" max="9468" width="12.7109375" style="1" customWidth="1"/>
    <col min="9469" max="9469" width="12.85546875" style="1" customWidth="1"/>
    <col min="9470" max="9470" width="13.42578125" style="1" customWidth="1"/>
    <col min="9471" max="9474" width="9.140625" style="1"/>
    <col min="9475" max="9475" width="15.28515625" style="1" customWidth="1"/>
    <col min="9476" max="9476" width="9.28515625" style="1" bestFit="1" customWidth="1"/>
    <col min="9477" max="9477" width="9.140625" style="1"/>
    <col min="9478" max="9478" width="12.7109375" style="1" customWidth="1"/>
    <col min="9479" max="9717" width="9.140625" style="1"/>
    <col min="9718" max="9718" width="15.42578125" style="1" customWidth="1"/>
    <col min="9719" max="9719" width="14.42578125" style="1" customWidth="1"/>
    <col min="9720" max="9721" width="11" style="1" customWidth="1"/>
    <col min="9722" max="9722" width="15" style="1" customWidth="1"/>
    <col min="9723" max="9723" width="11" style="1" customWidth="1"/>
    <col min="9724" max="9724" width="12.7109375" style="1" customWidth="1"/>
    <col min="9725" max="9725" width="12.85546875" style="1" customWidth="1"/>
    <col min="9726" max="9726" width="13.42578125" style="1" customWidth="1"/>
    <col min="9727" max="9730" width="9.140625" style="1"/>
    <col min="9731" max="9731" width="15.28515625" style="1" customWidth="1"/>
    <col min="9732" max="9732" width="9.28515625" style="1" bestFit="1" customWidth="1"/>
    <col min="9733" max="9733" width="9.140625" style="1"/>
    <col min="9734" max="9734" width="12.7109375" style="1" customWidth="1"/>
    <col min="9735" max="9973" width="9.140625" style="1"/>
    <col min="9974" max="9974" width="15.42578125" style="1" customWidth="1"/>
    <col min="9975" max="9975" width="14.42578125" style="1" customWidth="1"/>
    <col min="9976" max="9977" width="11" style="1" customWidth="1"/>
    <col min="9978" max="9978" width="15" style="1" customWidth="1"/>
    <col min="9979" max="9979" width="11" style="1" customWidth="1"/>
    <col min="9980" max="9980" width="12.7109375" style="1" customWidth="1"/>
    <col min="9981" max="9981" width="12.85546875" style="1" customWidth="1"/>
    <col min="9982" max="9982" width="13.42578125" style="1" customWidth="1"/>
    <col min="9983" max="9986" width="9.140625" style="1"/>
    <col min="9987" max="9987" width="15.28515625" style="1" customWidth="1"/>
    <col min="9988" max="9988" width="9.28515625" style="1" bestFit="1" customWidth="1"/>
    <col min="9989" max="9989" width="9.140625" style="1"/>
    <col min="9990" max="9990" width="12.7109375" style="1" customWidth="1"/>
    <col min="9991" max="10229" width="9.140625" style="1"/>
    <col min="10230" max="10230" width="15.42578125" style="1" customWidth="1"/>
    <col min="10231" max="10231" width="14.42578125" style="1" customWidth="1"/>
    <col min="10232" max="10233" width="11" style="1" customWidth="1"/>
    <col min="10234" max="10234" width="15" style="1" customWidth="1"/>
    <col min="10235" max="10235" width="11" style="1" customWidth="1"/>
    <col min="10236" max="10236" width="12.7109375" style="1" customWidth="1"/>
    <col min="10237" max="10237" width="12.85546875" style="1" customWidth="1"/>
    <col min="10238" max="10238" width="13.42578125" style="1" customWidth="1"/>
    <col min="10239" max="10242" width="9.140625" style="1"/>
    <col min="10243" max="10243" width="15.28515625" style="1" customWidth="1"/>
    <col min="10244" max="10244" width="9.28515625" style="1" bestFit="1" customWidth="1"/>
    <col min="10245" max="10245" width="9.140625" style="1"/>
    <col min="10246" max="10246" width="12.7109375" style="1" customWidth="1"/>
    <col min="10247" max="10485" width="9.140625" style="1"/>
    <col min="10486" max="10486" width="15.42578125" style="1" customWidth="1"/>
    <col min="10487" max="10487" width="14.42578125" style="1" customWidth="1"/>
    <col min="10488" max="10489" width="11" style="1" customWidth="1"/>
    <col min="10490" max="10490" width="15" style="1" customWidth="1"/>
    <col min="10491" max="10491" width="11" style="1" customWidth="1"/>
    <col min="10492" max="10492" width="12.7109375" style="1" customWidth="1"/>
    <col min="10493" max="10493" width="12.85546875" style="1" customWidth="1"/>
    <col min="10494" max="10494" width="13.42578125" style="1" customWidth="1"/>
    <col min="10495" max="10498" width="9.140625" style="1"/>
    <col min="10499" max="10499" width="15.28515625" style="1" customWidth="1"/>
    <col min="10500" max="10500" width="9.28515625" style="1" bestFit="1" customWidth="1"/>
    <col min="10501" max="10501" width="9.140625" style="1"/>
    <col min="10502" max="10502" width="12.7109375" style="1" customWidth="1"/>
    <col min="10503" max="10741" width="9.140625" style="1"/>
    <col min="10742" max="10742" width="15.42578125" style="1" customWidth="1"/>
    <col min="10743" max="10743" width="14.42578125" style="1" customWidth="1"/>
    <col min="10744" max="10745" width="11" style="1" customWidth="1"/>
    <col min="10746" max="10746" width="15" style="1" customWidth="1"/>
    <col min="10747" max="10747" width="11" style="1" customWidth="1"/>
    <col min="10748" max="10748" width="12.7109375" style="1" customWidth="1"/>
    <col min="10749" max="10749" width="12.85546875" style="1" customWidth="1"/>
    <col min="10750" max="10750" width="13.42578125" style="1" customWidth="1"/>
    <col min="10751" max="10754" width="9.140625" style="1"/>
    <col min="10755" max="10755" width="15.28515625" style="1" customWidth="1"/>
    <col min="10756" max="10756" width="9.28515625" style="1" bestFit="1" customWidth="1"/>
    <col min="10757" max="10757" width="9.140625" style="1"/>
    <col min="10758" max="10758" width="12.7109375" style="1" customWidth="1"/>
    <col min="10759" max="10997" width="9.140625" style="1"/>
    <col min="10998" max="10998" width="15.42578125" style="1" customWidth="1"/>
    <col min="10999" max="10999" width="14.42578125" style="1" customWidth="1"/>
    <col min="11000" max="11001" width="11" style="1" customWidth="1"/>
    <col min="11002" max="11002" width="15" style="1" customWidth="1"/>
    <col min="11003" max="11003" width="11" style="1" customWidth="1"/>
    <col min="11004" max="11004" width="12.7109375" style="1" customWidth="1"/>
    <col min="11005" max="11005" width="12.85546875" style="1" customWidth="1"/>
    <col min="11006" max="11006" width="13.42578125" style="1" customWidth="1"/>
    <col min="11007" max="11010" width="9.140625" style="1"/>
    <col min="11011" max="11011" width="15.28515625" style="1" customWidth="1"/>
    <col min="11012" max="11012" width="9.28515625" style="1" bestFit="1" customWidth="1"/>
    <col min="11013" max="11013" width="9.140625" style="1"/>
    <col min="11014" max="11014" width="12.7109375" style="1" customWidth="1"/>
    <col min="11015" max="11253" width="9.140625" style="1"/>
    <col min="11254" max="11254" width="15.42578125" style="1" customWidth="1"/>
    <col min="11255" max="11255" width="14.42578125" style="1" customWidth="1"/>
    <col min="11256" max="11257" width="11" style="1" customWidth="1"/>
    <col min="11258" max="11258" width="15" style="1" customWidth="1"/>
    <col min="11259" max="11259" width="11" style="1" customWidth="1"/>
    <col min="11260" max="11260" width="12.7109375" style="1" customWidth="1"/>
    <col min="11261" max="11261" width="12.85546875" style="1" customWidth="1"/>
    <col min="11262" max="11262" width="13.42578125" style="1" customWidth="1"/>
    <col min="11263" max="11266" width="9.140625" style="1"/>
    <col min="11267" max="11267" width="15.28515625" style="1" customWidth="1"/>
    <col min="11268" max="11268" width="9.28515625" style="1" bestFit="1" customWidth="1"/>
    <col min="11269" max="11269" width="9.140625" style="1"/>
    <col min="11270" max="11270" width="12.7109375" style="1" customWidth="1"/>
    <col min="11271" max="11509" width="9.140625" style="1"/>
    <col min="11510" max="11510" width="15.42578125" style="1" customWidth="1"/>
    <col min="11511" max="11511" width="14.42578125" style="1" customWidth="1"/>
    <col min="11512" max="11513" width="11" style="1" customWidth="1"/>
    <col min="11514" max="11514" width="15" style="1" customWidth="1"/>
    <col min="11515" max="11515" width="11" style="1" customWidth="1"/>
    <col min="11516" max="11516" width="12.7109375" style="1" customWidth="1"/>
    <col min="11517" max="11517" width="12.85546875" style="1" customWidth="1"/>
    <col min="11518" max="11518" width="13.42578125" style="1" customWidth="1"/>
    <col min="11519" max="11522" width="9.140625" style="1"/>
    <col min="11523" max="11523" width="15.28515625" style="1" customWidth="1"/>
    <col min="11524" max="11524" width="9.28515625" style="1" bestFit="1" customWidth="1"/>
    <col min="11525" max="11525" width="9.140625" style="1"/>
    <col min="11526" max="11526" width="12.7109375" style="1" customWidth="1"/>
    <col min="11527" max="11765" width="9.140625" style="1"/>
    <col min="11766" max="11766" width="15.42578125" style="1" customWidth="1"/>
    <col min="11767" max="11767" width="14.42578125" style="1" customWidth="1"/>
    <col min="11768" max="11769" width="11" style="1" customWidth="1"/>
    <col min="11770" max="11770" width="15" style="1" customWidth="1"/>
    <col min="11771" max="11771" width="11" style="1" customWidth="1"/>
    <col min="11772" max="11772" width="12.7109375" style="1" customWidth="1"/>
    <col min="11773" max="11773" width="12.85546875" style="1" customWidth="1"/>
    <col min="11774" max="11774" width="13.42578125" style="1" customWidth="1"/>
    <col min="11775" max="11778" width="9.140625" style="1"/>
    <col min="11779" max="11779" width="15.28515625" style="1" customWidth="1"/>
    <col min="11780" max="11780" width="9.28515625" style="1" bestFit="1" customWidth="1"/>
    <col min="11781" max="11781" width="9.140625" style="1"/>
    <col min="11782" max="11782" width="12.7109375" style="1" customWidth="1"/>
    <col min="11783" max="12021" width="9.140625" style="1"/>
    <col min="12022" max="12022" width="15.42578125" style="1" customWidth="1"/>
    <col min="12023" max="12023" width="14.42578125" style="1" customWidth="1"/>
    <col min="12024" max="12025" width="11" style="1" customWidth="1"/>
    <col min="12026" max="12026" width="15" style="1" customWidth="1"/>
    <col min="12027" max="12027" width="11" style="1" customWidth="1"/>
    <col min="12028" max="12028" width="12.7109375" style="1" customWidth="1"/>
    <col min="12029" max="12029" width="12.85546875" style="1" customWidth="1"/>
    <col min="12030" max="12030" width="13.42578125" style="1" customWidth="1"/>
    <col min="12031" max="12034" width="9.140625" style="1"/>
    <col min="12035" max="12035" width="15.28515625" style="1" customWidth="1"/>
    <col min="12036" max="12036" width="9.28515625" style="1" bestFit="1" customWidth="1"/>
    <col min="12037" max="12037" width="9.140625" style="1"/>
    <col min="12038" max="12038" width="12.7109375" style="1" customWidth="1"/>
    <col min="12039" max="12277" width="9.140625" style="1"/>
    <col min="12278" max="12278" width="15.42578125" style="1" customWidth="1"/>
    <col min="12279" max="12279" width="14.42578125" style="1" customWidth="1"/>
    <col min="12280" max="12281" width="11" style="1" customWidth="1"/>
    <col min="12282" max="12282" width="15" style="1" customWidth="1"/>
    <col min="12283" max="12283" width="11" style="1" customWidth="1"/>
    <col min="12284" max="12284" width="12.7109375" style="1" customWidth="1"/>
    <col min="12285" max="12285" width="12.85546875" style="1" customWidth="1"/>
    <col min="12286" max="12286" width="13.42578125" style="1" customWidth="1"/>
    <col min="12287" max="12290" width="9.140625" style="1"/>
    <col min="12291" max="12291" width="15.28515625" style="1" customWidth="1"/>
    <col min="12292" max="12292" width="9.28515625" style="1" bestFit="1" customWidth="1"/>
    <col min="12293" max="12293" width="9.140625" style="1"/>
    <col min="12294" max="12294" width="12.7109375" style="1" customWidth="1"/>
    <col min="12295" max="12533" width="9.140625" style="1"/>
    <col min="12534" max="12534" width="15.42578125" style="1" customWidth="1"/>
    <col min="12535" max="12535" width="14.42578125" style="1" customWidth="1"/>
    <col min="12536" max="12537" width="11" style="1" customWidth="1"/>
    <col min="12538" max="12538" width="15" style="1" customWidth="1"/>
    <col min="12539" max="12539" width="11" style="1" customWidth="1"/>
    <col min="12540" max="12540" width="12.7109375" style="1" customWidth="1"/>
    <col min="12541" max="12541" width="12.85546875" style="1" customWidth="1"/>
    <col min="12542" max="12542" width="13.42578125" style="1" customWidth="1"/>
    <col min="12543" max="12546" width="9.140625" style="1"/>
    <col min="12547" max="12547" width="15.28515625" style="1" customWidth="1"/>
    <col min="12548" max="12548" width="9.28515625" style="1" bestFit="1" customWidth="1"/>
    <col min="12549" max="12549" width="9.140625" style="1"/>
    <col min="12550" max="12550" width="12.7109375" style="1" customWidth="1"/>
    <col min="12551" max="12789" width="9.140625" style="1"/>
    <col min="12790" max="12790" width="15.42578125" style="1" customWidth="1"/>
    <col min="12791" max="12791" width="14.42578125" style="1" customWidth="1"/>
    <col min="12792" max="12793" width="11" style="1" customWidth="1"/>
    <col min="12794" max="12794" width="15" style="1" customWidth="1"/>
    <col min="12795" max="12795" width="11" style="1" customWidth="1"/>
    <col min="12796" max="12796" width="12.7109375" style="1" customWidth="1"/>
    <col min="12797" max="12797" width="12.85546875" style="1" customWidth="1"/>
    <col min="12798" max="12798" width="13.42578125" style="1" customWidth="1"/>
    <col min="12799" max="12802" width="9.140625" style="1"/>
    <col min="12803" max="12803" width="15.28515625" style="1" customWidth="1"/>
    <col min="12804" max="12804" width="9.28515625" style="1" bestFit="1" customWidth="1"/>
    <col min="12805" max="12805" width="9.140625" style="1"/>
    <col min="12806" max="12806" width="12.7109375" style="1" customWidth="1"/>
    <col min="12807" max="13045" width="9.140625" style="1"/>
    <col min="13046" max="13046" width="15.42578125" style="1" customWidth="1"/>
    <col min="13047" max="13047" width="14.42578125" style="1" customWidth="1"/>
    <col min="13048" max="13049" width="11" style="1" customWidth="1"/>
    <col min="13050" max="13050" width="15" style="1" customWidth="1"/>
    <col min="13051" max="13051" width="11" style="1" customWidth="1"/>
    <col min="13052" max="13052" width="12.7109375" style="1" customWidth="1"/>
    <col min="13053" max="13053" width="12.85546875" style="1" customWidth="1"/>
    <col min="13054" max="13054" width="13.42578125" style="1" customWidth="1"/>
    <col min="13055" max="13058" width="9.140625" style="1"/>
    <col min="13059" max="13059" width="15.28515625" style="1" customWidth="1"/>
    <col min="13060" max="13060" width="9.28515625" style="1" bestFit="1" customWidth="1"/>
    <col min="13061" max="13061" width="9.140625" style="1"/>
    <col min="13062" max="13062" width="12.7109375" style="1" customWidth="1"/>
    <col min="13063" max="13301" width="9.140625" style="1"/>
    <col min="13302" max="13302" width="15.42578125" style="1" customWidth="1"/>
    <col min="13303" max="13303" width="14.42578125" style="1" customWidth="1"/>
    <col min="13304" max="13305" width="11" style="1" customWidth="1"/>
    <col min="13306" max="13306" width="15" style="1" customWidth="1"/>
    <col min="13307" max="13307" width="11" style="1" customWidth="1"/>
    <col min="13308" max="13308" width="12.7109375" style="1" customWidth="1"/>
    <col min="13309" max="13309" width="12.85546875" style="1" customWidth="1"/>
    <col min="13310" max="13310" width="13.42578125" style="1" customWidth="1"/>
    <col min="13311" max="13314" width="9.140625" style="1"/>
    <col min="13315" max="13315" width="15.28515625" style="1" customWidth="1"/>
    <col min="13316" max="13316" width="9.28515625" style="1" bestFit="1" customWidth="1"/>
    <col min="13317" max="13317" width="9.140625" style="1"/>
    <col min="13318" max="13318" width="12.7109375" style="1" customWidth="1"/>
    <col min="13319" max="13557" width="9.140625" style="1"/>
    <col min="13558" max="13558" width="15.42578125" style="1" customWidth="1"/>
    <col min="13559" max="13559" width="14.42578125" style="1" customWidth="1"/>
    <col min="13560" max="13561" width="11" style="1" customWidth="1"/>
    <col min="13562" max="13562" width="15" style="1" customWidth="1"/>
    <col min="13563" max="13563" width="11" style="1" customWidth="1"/>
    <col min="13564" max="13564" width="12.7109375" style="1" customWidth="1"/>
    <col min="13565" max="13565" width="12.85546875" style="1" customWidth="1"/>
    <col min="13566" max="13566" width="13.42578125" style="1" customWidth="1"/>
    <col min="13567" max="13570" width="9.140625" style="1"/>
    <col min="13571" max="13571" width="15.28515625" style="1" customWidth="1"/>
    <col min="13572" max="13572" width="9.28515625" style="1" bestFit="1" customWidth="1"/>
    <col min="13573" max="13573" width="9.140625" style="1"/>
    <col min="13574" max="13574" width="12.7109375" style="1" customWidth="1"/>
    <col min="13575" max="13813" width="9.140625" style="1"/>
    <col min="13814" max="13814" width="15.42578125" style="1" customWidth="1"/>
    <col min="13815" max="13815" width="14.42578125" style="1" customWidth="1"/>
    <col min="13816" max="13817" width="11" style="1" customWidth="1"/>
    <col min="13818" max="13818" width="15" style="1" customWidth="1"/>
    <col min="13819" max="13819" width="11" style="1" customWidth="1"/>
    <col min="13820" max="13820" width="12.7109375" style="1" customWidth="1"/>
    <col min="13821" max="13821" width="12.85546875" style="1" customWidth="1"/>
    <col min="13822" max="13822" width="13.42578125" style="1" customWidth="1"/>
    <col min="13823" max="13826" width="9.140625" style="1"/>
    <col min="13827" max="13827" width="15.28515625" style="1" customWidth="1"/>
    <col min="13828" max="13828" width="9.28515625" style="1" bestFit="1" customWidth="1"/>
    <col min="13829" max="13829" width="9.140625" style="1"/>
    <col min="13830" max="13830" width="12.7109375" style="1" customWidth="1"/>
    <col min="13831" max="14069" width="9.140625" style="1"/>
    <col min="14070" max="14070" width="15.42578125" style="1" customWidth="1"/>
    <col min="14071" max="14071" width="14.42578125" style="1" customWidth="1"/>
    <col min="14072" max="14073" width="11" style="1" customWidth="1"/>
    <col min="14074" max="14074" width="15" style="1" customWidth="1"/>
    <col min="14075" max="14075" width="11" style="1" customWidth="1"/>
    <col min="14076" max="14076" width="12.7109375" style="1" customWidth="1"/>
    <col min="14077" max="14077" width="12.85546875" style="1" customWidth="1"/>
    <col min="14078" max="14078" width="13.42578125" style="1" customWidth="1"/>
    <col min="14079" max="14082" width="9.140625" style="1"/>
    <col min="14083" max="14083" width="15.28515625" style="1" customWidth="1"/>
    <col min="14084" max="14084" width="9.28515625" style="1" bestFit="1" customWidth="1"/>
    <col min="14085" max="14085" width="9.140625" style="1"/>
    <col min="14086" max="14086" width="12.7109375" style="1" customWidth="1"/>
    <col min="14087" max="14325" width="9.140625" style="1"/>
    <col min="14326" max="14326" width="15.42578125" style="1" customWidth="1"/>
    <col min="14327" max="14327" width="14.42578125" style="1" customWidth="1"/>
    <col min="14328" max="14329" width="11" style="1" customWidth="1"/>
    <col min="14330" max="14330" width="15" style="1" customWidth="1"/>
    <col min="14331" max="14331" width="11" style="1" customWidth="1"/>
    <col min="14332" max="14332" width="12.7109375" style="1" customWidth="1"/>
    <col min="14333" max="14333" width="12.85546875" style="1" customWidth="1"/>
    <col min="14334" max="14334" width="13.42578125" style="1" customWidth="1"/>
    <col min="14335" max="14338" width="9.140625" style="1"/>
    <col min="14339" max="14339" width="15.28515625" style="1" customWidth="1"/>
    <col min="14340" max="14340" width="9.28515625" style="1" bestFit="1" customWidth="1"/>
    <col min="14341" max="14341" width="9.140625" style="1"/>
    <col min="14342" max="14342" width="12.7109375" style="1" customWidth="1"/>
    <col min="14343" max="14581" width="9.140625" style="1"/>
    <col min="14582" max="14582" width="15.42578125" style="1" customWidth="1"/>
    <col min="14583" max="14583" width="14.42578125" style="1" customWidth="1"/>
    <col min="14584" max="14585" width="11" style="1" customWidth="1"/>
    <col min="14586" max="14586" width="15" style="1" customWidth="1"/>
    <col min="14587" max="14587" width="11" style="1" customWidth="1"/>
    <col min="14588" max="14588" width="12.7109375" style="1" customWidth="1"/>
    <col min="14589" max="14589" width="12.85546875" style="1" customWidth="1"/>
    <col min="14590" max="14590" width="13.42578125" style="1" customWidth="1"/>
    <col min="14591" max="14594" width="9.140625" style="1"/>
    <col min="14595" max="14595" width="15.28515625" style="1" customWidth="1"/>
    <col min="14596" max="14596" width="9.28515625" style="1" bestFit="1" customWidth="1"/>
    <col min="14597" max="14597" width="9.140625" style="1"/>
    <col min="14598" max="14598" width="12.7109375" style="1" customWidth="1"/>
    <col min="14599" max="14837" width="9.140625" style="1"/>
    <col min="14838" max="14838" width="15.42578125" style="1" customWidth="1"/>
    <col min="14839" max="14839" width="14.42578125" style="1" customWidth="1"/>
    <col min="14840" max="14841" width="11" style="1" customWidth="1"/>
    <col min="14842" max="14842" width="15" style="1" customWidth="1"/>
    <col min="14843" max="14843" width="11" style="1" customWidth="1"/>
    <col min="14844" max="14844" width="12.7109375" style="1" customWidth="1"/>
    <col min="14845" max="14845" width="12.85546875" style="1" customWidth="1"/>
    <col min="14846" max="14846" width="13.42578125" style="1" customWidth="1"/>
    <col min="14847" max="14850" width="9.140625" style="1"/>
    <col min="14851" max="14851" width="15.28515625" style="1" customWidth="1"/>
    <col min="14852" max="14852" width="9.28515625" style="1" bestFit="1" customWidth="1"/>
    <col min="14853" max="14853" width="9.140625" style="1"/>
    <col min="14854" max="14854" width="12.7109375" style="1" customWidth="1"/>
    <col min="14855" max="15093" width="9.140625" style="1"/>
    <col min="15094" max="15094" width="15.42578125" style="1" customWidth="1"/>
    <col min="15095" max="15095" width="14.42578125" style="1" customWidth="1"/>
    <col min="15096" max="15097" width="11" style="1" customWidth="1"/>
    <col min="15098" max="15098" width="15" style="1" customWidth="1"/>
    <col min="15099" max="15099" width="11" style="1" customWidth="1"/>
    <col min="15100" max="15100" width="12.7109375" style="1" customWidth="1"/>
    <col min="15101" max="15101" width="12.85546875" style="1" customWidth="1"/>
    <col min="15102" max="15102" width="13.42578125" style="1" customWidth="1"/>
    <col min="15103" max="15106" width="9.140625" style="1"/>
    <col min="15107" max="15107" width="15.28515625" style="1" customWidth="1"/>
    <col min="15108" max="15108" width="9.28515625" style="1" bestFit="1" customWidth="1"/>
    <col min="15109" max="15109" width="9.140625" style="1"/>
    <col min="15110" max="15110" width="12.7109375" style="1" customWidth="1"/>
    <col min="15111" max="15349" width="9.140625" style="1"/>
    <col min="15350" max="15350" width="15.42578125" style="1" customWidth="1"/>
    <col min="15351" max="15351" width="14.42578125" style="1" customWidth="1"/>
    <col min="15352" max="15353" width="11" style="1" customWidth="1"/>
    <col min="15354" max="15354" width="15" style="1" customWidth="1"/>
    <col min="15355" max="15355" width="11" style="1" customWidth="1"/>
    <col min="15356" max="15356" width="12.7109375" style="1" customWidth="1"/>
    <col min="15357" max="15357" width="12.85546875" style="1" customWidth="1"/>
    <col min="15358" max="15358" width="13.42578125" style="1" customWidth="1"/>
    <col min="15359" max="15362" width="9.140625" style="1"/>
    <col min="15363" max="15363" width="15.28515625" style="1" customWidth="1"/>
    <col min="15364" max="15364" width="9.28515625" style="1" bestFit="1" customWidth="1"/>
    <col min="15365" max="15365" width="9.140625" style="1"/>
    <col min="15366" max="15366" width="12.7109375" style="1" customWidth="1"/>
    <col min="15367" max="15605" width="9.140625" style="1"/>
    <col min="15606" max="15606" width="15.42578125" style="1" customWidth="1"/>
    <col min="15607" max="15607" width="14.42578125" style="1" customWidth="1"/>
    <col min="15608" max="15609" width="11" style="1" customWidth="1"/>
    <col min="15610" max="15610" width="15" style="1" customWidth="1"/>
    <col min="15611" max="15611" width="11" style="1" customWidth="1"/>
    <col min="15612" max="15612" width="12.7109375" style="1" customWidth="1"/>
    <col min="15613" max="15613" width="12.85546875" style="1" customWidth="1"/>
    <col min="15614" max="15614" width="13.42578125" style="1" customWidth="1"/>
    <col min="15615" max="15618" width="9.140625" style="1"/>
    <col min="15619" max="15619" width="15.28515625" style="1" customWidth="1"/>
    <col min="15620" max="15620" width="9.28515625" style="1" bestFit="1" customWidth="1"/>
    <col min="15621" max="15621" width="9.140625" style="1"/>
    <col min="15622" max="15622" width="12.7109375" style="1" customWidth="1"/>
    <col min="15623" max="15861" width="9.140625" style="1"/>
    <col min="15862" max="15862" width="15.42578125" style="1" customWidth="1"/>
    <col min="15863" max="15863" width="14.42578125" style="1" customWidth="1"/>
    <col min="15864" max="15865" width="11" style="1" customWidth="1"/>
    <col min="15866" max="15866" width="15" style="1" customWidth="1"/>
    <col min="15867" max="15867" width="11" style="1" customWidth="1"/>
    <col min="15868" max="15868" width="12.7109375" style="1" customWidth="1"/>
    <col min="15869" max="15869" width="12.85546875" style="1" customWidth="1"/>
    <col min="15870" max="15870" width="13.42578125" style="1" customWidth="1"/>
    <col min="15871" max="15874" width="9.140625" style="1"/>
    <col min="15875" max="15875" width="15.28515625" style="1" customWidth="1"/>
    <col min="15876" max="15876" width="9.28515625" style="1" bestFit="1" customWidth="1"/>
    <col min="15877" max="15877" width="9.140625" style="1"/>
    <col min="15878" max="15878" width="12.7109375" style="1" customWidth="1"/>
    <col min="15879" max="16117" width="9.140625" style="1"/>
    <col min="16118" max="16118" width="15.42578125" style="1" customWidth="1"/>
    <col min="16119" max="16119" width="14.42578125" style="1" customWidth="1"/>
    <col min="16120" max="16121" width="11" style="1" customWidth="1"/>
    <col min="16122" max="16122" width="15" style="1" customWidth="1"/>
    <col min="16123" max="16123" width="11" style="1" customWidth="1"/>
    <col min="16124" max="16124" width="12.7109375" style="1" customWidth="1"/>
    <col min="16125" max="16125" width="12.85546875" style="1" customWidth="1"/>
    <col min="16126" max="16126" width="13.42578125" style="1" customWidth="1"/>
    <col min="16127" max="16130" width="9.140625" style="1"/>
    <col min="16131" max="16131" width="15.28515625" style="1" customWidth="1"/>
    <col min="16132" max="16132" width="9.28515625" style="1" bestFit="1" customWidth="1"/>
    <col min="16133" max="16133" width="9.140625" style="1"/>
    <col min="16134" max="16134" width="12.7109375" style="1" customWidth="1"/>
    <col min="16135" max="16384" width="9.140625" style="1"/>
  </cols>
  <sheetData>
    <row r="1" spans="1:16" ht="15.75">
      <c r="D1" s="2" t="s">
        <v>8</v>
      </c>
      <c r="E1" s="3"/>
      <c r="F1" s="3"/>
      <c r="G1" s="3"/>
      <c r="H1" s="3"/>
      <c r="I1" s="3"/>
      <c r="J1" s="3"/>
    </row>
    <row r="2" spans="1:16">
      <c r="B2" s="4" t="s">
        <v>9</v>
      </c>
      <c r="C2" s="5">
        <f>COUNT(B13:B73)</f>
        <v>16</v>
      </c>
      <c r="D2" s="6" t="s">
        <v>0</v>
      </c>
      <c r="E2" s="6" t="s">
        <v>1</v>
      </c>
      <c r="F2" s="6" t="s">
        <v>2</v>
      </c>
      <c r="G2" s="6" t="s">
        <v>3</v>
      </c>
      <c r="H2" s="6" t="s">
        <v>4</v>
      </c>
      <c r="I2" s="6" t="s">
        <v>5</v>
      </c>
      <c r="J2" s="6" t="s">
        <v>10</v>
      </c>
      <c r="K2" s="6" t="s">
        <v>6</v>
      </c>
      <c r="L2" s="7" t="s">
        <v>7</v>
      </c>
    </row>
    <row r="3" spans="1:16">
      <c r="B3" s="4" t="s">
        <v>11</v>
      </c>
      <c r="C3" s="5">
        <f>COUNT(B13:H13)</f>
        <v>2</v>
      </c>
      <c r="D3" s="8" t="s">
        <v>12</v>
      </c>
      <c r="E3" s="9">
        <f>C3-1</f>
        <v>1</v>
      </c>
      <c r="F3" s="9">
        <f>(SUMSQ(B74:H74)/C2)-C6</f>
        <v>1.8480031250049933E-2</v>
      </c>
      <c r="G3" s="9">
        <f>F3/E3</f>
        <v>1.8480031250049933E-2</v>
      </c>
      <c r="H3" s="9">
        <f>G3/G5</f>
        <v>1.2176101010551383</v>
      </c>
      <c r="I3" s="10">
        <f>FINV(0.05,E3,E$5)</f>
        <v>4.5430771231332319</v>
      </c>
      <c r="J3" s="11" t="str">
        <f>IF(H3&gt;K3,"**",IF(H3&gt;I3,"*","NS"))</f>
        <v>NS</v>
      </c>
      <c r="K3" s="10">
        <f>FINV(0.01,E3,E$5)</f>
        <v>8.6831168138650661</v>
      </c>
      <c r="L3" s="1">
        <f>FDIST(H3,E3,E$5)</f>
        <v>0.28721868831403807</v>
      </c>
    </row>
    <row r="4" spans="1:16">
      <c r="B4" s="4" t="s">
        <v>13</v>
      </c>
      <c r="C4" s="12">
        <f>I74</f>
        <v>72.618999999999986</v>
      </c>
      <c r="D4" s="8" t="s">
        <v>14</v>
      </c>
      <c r="E4" s="9">
        <f>C2-1</f>
        <v>15</v>
      </c>
      <c r="F4" s="9">
        <f>(SUMSQ(I13:I73)/C3)-C6</f>
        <v>2.6081677187500816</v>
      </c>
      <c r="G4" s="9">
        <f>F4/E4</f>
        <v>0.1738778479166721</v>
      </c>
      <c r="H4" s="9">
        <f>G4/G5</f>
        <v>11.456442963130652</v>
      </c>
      <c r="I4" s="10">
        <f>FINV(0.05,E4,E$5)</f>
        <v>2.4034470720141474</v>
      </c>
      <c r="J4" s="11" t="str">
        <f>IF(H4&gt;K4,"**",IF(H4&gt;I4,"*","NS"))</f>
        <v>**</v>
      </c>
      <c r="K4" s="10">
        <f>FINV(0.01,E4,E$5)</f>
        <v>3.522193676841229</v>
      </c>
      <c r="L4" s="13">
        <f>FDIST(H4,E4,E$5)</f>
        <v>1.2556669528905868E-5</v>
      </c>
    </row>
    <row r="5" spans="1:16">
      <c r="B5" s="4" t="s">
        <v>15</v>
      </c>
      <c r="C5" s="12">
        <f>I74/(C2*C3)</f>
        <v>2.2693437499999995</v>
      </c>
      <c r="D5" s="8" t="s">
        <v>16</v>
      </c>
      <c r="E5" s="9">
        <f>E4*E3</f>
        <v>15</v>
      </c>
      <c r="F5" s="9">
        <f>F6-F4-F3</f>
        <v>0.22765946874991982</v>
      </c>
      <c r="G5" s="10">
        <f>F5/E5</f>
        <v>1.5177297916661321E-2</v>
      </c>
      <c r="H5" s="9"/>
      <c r="I5" s="9"/>
      <c r="J5" s="11"/>
    </row>
    <row r="6" spans="1:16">
      <c r="B6" s="4" t="s">
        <v>17</v>
      </c>
      <c r="C6" s="12">
        <f>POWER(I74,2)/(C2*C3)</f>
        <v>164.79747378124995</v>
      </c>
      <c r="D6" s="6" t="s">
        <v>18</v>
      </c>
      <c r="E6" s="14">
        <f>C2*C3-1</f>
        <v>31</v>
      </c>
      <c r="F6" s="14">
        <f>SUMSQ(B13:H73)-C6</f>
        <v>2.8543072187500513</v>
      </c>
      <c r="G6" s="14"/>
      <c r="H6" s="14"/>
      <c r="I6" s="14"/>
      <c r="J6" s="11"/>
    </row>
    <row r="7" spans="1:16" s="15" customFormat="1">
      <c r="C7" s="16"/>
      <c r="D7" s="17" t="s">
        <v>19</v>
      </c>
      <c r="E7" s="18"/>
      <c r="F7" s="18">
        <f>SQRT(G5)</f>
        <v>0.12319617655049737</v>
      </c>
      <c r="G7" s="19"/>
      <c r="H7" s="19"/>
      <c r="I7" s="19"/>
    </row>
    <row r="8" spans="1:16">
      <c r="D8" s="52" t="s">
        <v>20</v>
      </c>
      <c r="E8" s="52"/>
      <c r="F8" s="20">
        <f>SQRT((G5)/C3)</f>
        <v>8.7112851855111834E-2</v>
      </c>
      <c r="I8" s="21"/>
    </row>
    <row r="9" spans="1:16">
      <c r="D9" s="52" t="s">
        <v>21</v>
      </c>
      <c r="E9" s="52"/>
      <c r="F9" s="20">
        <f>TINV(0.05,E5)*F8*SQRT(2)</f>
        <v>0.26258643330561032</v>
      </c>
      <c r="G9" s="1" t="s">
        <v>22</v>
      </c>
      <c r="H9" s="20">
        <f>TINV(0.01,E5)*F8*SQRT(2)</f>
        <v>0.36302376055735142</v>
      </c>
    </row>
    <row r="10" spans="1:16">
      <c r="D10" s="52" t="s">
        <v>23</v>
      </c>
      <c r="E10" s="52"/>
      <c r="F10" s="20">
        <f>SQRT(G5)/C5*100</f>
        <v>5.4287137658407811</v>
      </c>
    </row>
    <row r="11" spans="1:16">
      <c r="D11" s="11"/>
      <c r="E11" s="22"/>
      <c r="O11" s="23" t="s">
        <v>15</v>
      </c>
      <c r="P11" s="24">
        <f>C5</f>
        <v>2.2693437499999995</v>
      </c>
    </row>
    <row r="12" spans="1:16">
      <c r="A12" s="25" t="s">
        <v>14</v>
      </c>
      <c r="B12" s="25" t="s">
        <v>24</v>
      </c>
      <c r="C12" s="25" t="s">
        <v>25</v>
      </c>
      <c r="D12" s="25" t="s">
        <v>26</v>
      </c>
      <c r="E12" s="25">
        <v>4</v>
      </c>
      <c r="F12" s="25">
        <v>5</v>
      </c>
      <c r="G12" s="25">
        <v>6</v>
      </c>
      <c r="H12" s="25">
        <v>8</v>
      </c>
      <c r="I12" s="25" t="s">
        <v>27</v>
      </c>
      <c r="J12" s="25" t="s">
        <v>15</v>
      </c>
      <c r="K12" s="25" t="s">
        <v>28</v>
      </c>
      <c r="O12" s="26" t="s">
        <v>19</v>
      </c>
      <c r="P12" s="27">
        <f>SQRT(G5)</f>
        <v>0.12319617655049737</v>
      </c>
    </row>
    <row r="13" spans="1:16" ht="15">
      <c r="A13" s="28">
        <v>1</v>
      </c>
      <c r="B13" s="39">
        <v>2.3479999999999999</v>
      </c>
      <c r="C13" s="39">
        <v>2.2000000000000002</v>
      </c>
      <c r="D13" s="37"/>
      <c r="E13" s="29"/>
      <c r="F13" s="29"/>
      <c r="G13" s="29"/>
      <c r="H13" s="29"/>
      <c r="I13" s="30">
        <f t="shared" ref="I13:I44" si="0">SUM(B13:H13)</f>
        <v>4.548</v>
      </c>
      <c r="J13" s="31">
        <f t="shared" ref="J13:J73" si="1">AVERAGE(B13:H13)</f>
        <v>2.274</v>
      </c>
      <c r="K13" s="14">
        <f t="shared" ref="K13:K73" si="2">STDEV(B13:D13)/SQRT(C$3)</f>
        <v>7.3999999999998747E-2</v>
      </c>
      <c r="O13" s="26" t="s">
        <v>29</v>
      </c>
      <c r="P13" s="27">
        <f>F7/C5*100</f>
        <v>5.4287137658407811</v>
      </c>
    </row>
    <row r="14" spans="1:16" ht="15">
      <c r="A14" s="28">
        <v>2</v>
      </c>
      <c r="B14" s="39">
        <v>2.6350000000000002</v>
      </c>
      <c r="C14" s="39">
        <v>2.617</v>
      </c>
      <c r="D14" s="37"/>
      <c r="E14" s="29"/>
      <c r="F14" s="29"/>
      <c r="G14" s="29"/>
      <c r="H14" s="29"/>
      <c r="I14" s="30">
        <f t="shared" si="0"/>
        <v>5.2520000000000007</v>
      </c>
      <c r="J14" s="31">
        <f t="shared" si="1"/>
        <v>2.6260000000000003</v>
      </c>
      <c r="K14" s="14">
        <f t="shared" si="2"/>
        <v>9.000000000000119E-3</v>
      </c>
      <c r="O14" s="26" t="s">
        <v>30</v>
      </c>
      <c r="P14" s="27">
        <f>F7/SQRT(C3)</f>
        <v>8.711285185511182E-2</v>
      </c>
    </row>
    <row r="15" spans="1:16" ht="15">
      <c r="A15" s="28">
        <v>3</v>
      </c>
      <c r="B15" s="39">
        <v>2.3029999999999999</v>
      </c>
      <c r="C15" s="39">
        <v>2.68</v>
      </c>
      <c r="D15" s="37"/>
      <c r="E15" s="29"/>
      <c r="F15" s="29"/>
      <c r="G15" s="29"/>
      <c r="H15" s="29"/>
      <c r="I15" s="30">
        <f t="shared" si="0"/>
        <v>4.9830000000000005</v>
      </c>
      <c r="J15" s="31">
        <f t="shared" si="1"/>
        <v>2.4915000000000003</v>
      </c>
      <c r="K15" s="14">
        <f t="shared" si="2"/>
        <v>0.18849999999999803</v>
      </c>
      <c r="O15" s="26" t="s">
        <v>31</v>
      </c>
      <c r="P15" s="27">
        <f>F8*SQRT(2)</f>
        <v>0.1231961765504974</v>
      </c>
    </row>
    <row r="16" spans="1:16" ht="15">
      <c r="A16" s="28">
        <v>4</v>
      </c>
      <c r="B16" s="39">
        <v>2.3460000000000001</v>
      </c>
      <c r="C16" s="39">
        <v>2.516</v>
      </c>
      <c r="D16" s="37"/>
      <c r="E16" s="29"/>
      <c r="F16" s="29"/>
      <c r="G16" s="29"/>
      <c r="H16" s="29"/>
      <c r="I16" s="30">
        <f t="shared" si="0"/>
        <v>4.8620000000000001</v>
      </c>
      <c r="J16" s="31">
        <f t="shared" si="1"/>
        <v>2.431</v>
      </c>
      <c r="K16" s="14">
        <f t="shared" si="2"/>
        <v>8.5000000000000214E-2</v>
      </c>
      <c r="O16" s="26" t="s">
        <v>32</v>
      </c>
      <c r="P16" s="27">
        <f>TINV(0.05,E5)*F8*SQRT(2)</f>
        <v>0.26258643330561032</v>
      </c>
    </row>
    <row r="17" spans="1:16" ht="15">
      <c r="A17" s="28">
        <v>5</v>
      </c>
      <c r="B17" s="39">
        <v>2.2000000000000002</v>
      </c>
      <c r="C17" s="39">
        <v>2.2789999999999999</v>
      </c>
      <c r="D17" s="37"/>
      <c r="E17" s="29"/>
      <c r="F17" s="29"/>
      <c r="G17" s="29"/>
      <c r="H17" s="29"/>
      <c r="I17" s="30">
        <f t="shared" si="0"/>
        <v>4.4790000000000001</v>
      </c>
      <c r="J17" s="31">
        <f t="shared" si="1"/>
        <v>2.2395</v>
      </c>
      <c r="K17" s="14">
        <f t="shared" si="2"/>
        <v>3.9499999999997704E-2</v>
      </c>
      <c r="O17" s="26" t="s">
        <v>33</v>
      </c>
      <c r="P17" s="27">
        <f>TINV(0.01,E5)*F8*SQRT(2)</f>
        <v>0.36302376055735142</v>
      </c>
    </row>
    <row r="18" spans="1:16" ht="15">
      <c r="A18" s="28">
        <v>6</v>
      </c>
      <c r="B18" s="39">
        <v>1.623</v>
      </c>
      <c r="C18" s="39">
        <v>1.738</v>
      </c>
      <c r="D18" s="37"/>
      <c r="E18" s="29"/>
      <c r="F18" s="29"/>
      <c r="G18" s="29"/>
      <c r="H18" s="29"/>
      <c r="I18" s="30">
        <f t="shared" si="0"/>
        <v>3.3609999999999998</v>
      </c>
      <c r="J18" s="31">
        <f t="shared" si="1"/>
        <v>1.6804999999999999</v>
      </c>
      <c r="K18" s="14">
        <f t="shared" si="2"/>
        <v>5.7500000000004436E-2</v>
      </c>
      <c r="O18" s="26" t="s">
        <v>34</v>
      </c>
      <c r="P18" s="27">
        <f>(G4-G5)/C3</f>
        <v>7.9350275000005396E-2</v>
      </c>
    </row>
    <row r="19" spans="1:16" ht="15">
      <c r="A19" s="28">
        <v>7</v>
      </c>
      <c r="B19" s="39">
        <v>2.226</v>
      </c>
      <c r="C19" s="39">
        <v>2.31</v>
      </c>
      <c r="D19" s="37"/>
      <c r="E19" s="29"/>
      <c r="F19" s="29"/>
      <c r="G19" s="29"/>
      <c r="H19" s="29"/>
      <c r="I19" s="30">
        <f t="shared" si="0"/>
        <v>4.5359999999999996</v>
      </c>
      <c r="J19" s="31">
        <f t="shared" si="1"/>
        <v>2.2679999999999998</v>
      </c>
      <c r="K19" s="14">
        <f t="shared" si="2"/>
        <v>4.2000000000006463E-2</v>
      </c>
      <c r="O19" s="26" t="s">
        <v>35</v>
      </c>
      <c r="P19" s="27">
        <f>P18+G5</f>
        <v>9.4527572916666719E-2</v>
      </c>
    </row>
    <row r="20" spans="1:16" ht="15">
      <c r="A20" s="28">
        <v>8</v>
      </c>
      <c r="B20" s="39">
        <v>2.351</v>
      </c>
      <c r="C20" s="39">
        <v>2.5649999999999999</v>
      </c>
      <c r="D20" s="37"/>
      <c r="E20" s="29"/>
      <c r="F20" s="29"/>
      <c r="G20" s="29"/>
      <c r="H20" s="29"/>
      <c r="I20" s="30">
        <f t="shared" si="0"/>
        <v>4.9160000000000004</v>
      </c>
      <c r="J20" s="31">
        <f t="shared" si="1"/>
        <v>2.4580000000000002</v>
      </c>
      <c r="K20" s="14">
        <f t="shared" si="2"/>
        <v>0.106999999999995</v>
      </c>
      <c r="O20" s="26" t="s">
        <v>36</v>
      </c>
      <c r="P20" s="27">
        <f>SQRT(P18)</f>
        <v>0.28169180854260811</v>
      </c>
    </row>
    <row r="21" spans="1:16" ht="15">
      <c r="A21" s="28">
        <v>9</v>
      </c>
      <c r="B21" s="39">
        <v>2.7809999999999997</v>
      </c>
      <c r="C21" s="39">
        <v>2.63</v>
      </c>
      <c r="D21" s="37"/>
      <c r="E21" s="29"/>
      <c r="F21" s="29"/>
      <c r="G21" s="29"/>
      <c r="H21" s="29"/>
      <c r="I21" s="30">
        <f t="shared" si="0"/>
        <v>5.4109999999999996</v>
      </c>
      <c r="J21" s="31">
        <f t="shared" si="1"/>
        <v>2.7054999999999998</v>
      </c>
      <c r="K21" s="14">
        <f t="shared" si="2"/>
        <v>7.549999999999607E-2</v>
      </c>
      <c r="O21" s="26" t="s">
        <v>37</v>
      </c>
      <c r="P21" s="27">
        <f>SQRT(P19)</f>
        <v>0.30745336706022058</v>
      </c>
    </row>
    <row r="22" spans="1:16" ht="15">
      <c r="A22" s="28">
        <v>10</v>
      </c>
      <c r="B22" s="39">
        <v>2.4329999999999998</v>
      </c>
      <c r="C22" s="39">
        <v>2.3489999999999998</v>
      </c>
      <c r="D22" s="37"/>
      <c r="E22" s="29"/>
      <c r="F22" s="29"/>
      <c r="G22" s="29"/>
      <c r="H22" s="29"/>
      <c r="I22" s="30">
        <f t="shared" si="0"/>
        <v>4.782</v>
      </c>
      <c r="J22" s="31">
        <f t="shared" si="1"/>
        <v>2.391</v>
      </c>
      <c r="K22" s="14">
        <f t="shared" si="2"/>
        <v>4.1999999999985313E-2</v>
      </c>
      <c r="O22" s="26" t="s">
        <v>38</v>
      </c>
      <c r="P22" s="27">
        <f>G5</f>
        <v>1.5177297916661321E-2</v>
      </c>
    </row>
    <row r="23" spans="1:16" ht="15">
      <c r="A23" s="28">
        <v>11</v>
      </c>
      <c r="B23" s="39">
        <v>2.637</v>
      </c>
      <c r="C23" s="39">
        <v>2.42</v>
      </c>
      <c r="D23" s="37"/>
      <c r="E23" s="29"/>
      <c r="F23" s="29"/>
      <c r="G23" s="29"/>
      <c r="H23" s="29"/>
      <c r="I23" s="30">
        <f t="shared" si="0"/>
        <v>5.0570000000000004</v>
      </c>
      <c r="J23" s="31">
        <f t="shared" si="1"/>
        <v>2.5285000000000002</v>
      </c>
      <c r="K23" s="14">
        <f t="shared" si="2"/>
        <v>0.10849999999999556</v>
      </c>
      <c r="O23" s="26" t="s">
        <v>39</v>
      </c>
      <c r="P23" s="27">
        <f>SQRT(P22)</f>
        <v>0.12319617655049737</v>
      </c>
    </row>
    <row r="24" spans="1:16" ht="15">
      <c r="A24" s="28">
        <v>12</v>
      </c>
      <c r="B24" s="39">
        <v>2.06</v>
      </c>
      <c r="C24" s="39">
        <v>1.986</v>
      </c>
      <c r="D24" s="37"/>
      <c r="E24" s="29"/>
      <c r="F24" s="29"/>
      <c r="G24" s="29"/>
      <c r="H24" s="29"/>
      <c r="I24" s="30">
        <f t="shared" si="0"/>
        <v>4.0460000000000003</v>
      </c>
      <c r="J24" s="31">
        <f t="shared" si="1"/>
        <v>2.0230000000000001</v>
      </c>
      <c r="K24" s="14">
        <f t="shared" si="2"/>
        <v>3.6999999999981367E-2</v>
      </c>
      <c r="O24" s="26" t="s">
        <v>40</v>
      </c>
      <c r="P24" s="27">
        <f>P20/C5*100</f>
        <v>12.412919309496772</v>
      </c>
    </row>
    <row r="25" spans="1:16" ht="15">
      <c r="A25" s="28">
        <v>13</v>
      </c>
      <c r="B25" s="39">
        <v>1.91</v>
      </c>
      <c r="C25" s="39">
        <v>2.1850000000000001</v>
      </c>
      <c r="D25" s="37"/>
      <c r="E25" s="29"/>
      <c r="F25" s="29"/>
      <c r="G25" s="29"/>
      <c r="H25" s="29"/>
      <c r="I25" s="30">
        <f t="shared" si="0"/>
        <v>4.0949999999999998</v>
      </c>
      <c r="J25" s="31">
        <f t="shared" si="1"/>
        <v>2.0474999999999999</v>
      </c>
      <c r="K25" s="14">
        <f t="shared" si="2"/>
        <v>0.13750000000000207</v>
      </c>
      <c r="O25" s="26" t="s">
        <v>41</v>
      </c>
      <c r="P25" s="27">
        <f>P21/C5*100</f>
        <v>13.548117911189991</v>
      </c>
    </row>
    <row r="26" spans="1:16" ht="15">
      <c r="A26" s="28">
        <v>14</v>
      </c>
      <c r="B26" s="39">
        <v>1.6440000000000001</v>
      </c>
      <c r="C26" s="39">
        <v>1.8399999999999999</v>
      </c>
      <c r="D26" s="37"/>
      <c r="E26" s="29"/>
      <c r="F26" s="29"/>
      <c r="G26" s="29"/>
      <c r="H26" s="29"/>
      <c r="I26" s="30">
        <f t="shared" si="0"/>
        <v>3.484</v>
      </c>
      <c r="J26" s="31">
        <f t="shared" si="1"/>
        <v>1.742</v>
      </c>
      <c r="K26" s="14">
        <f t="shared" si="2"/>
        <v>9.7999999999999726E-2</v>
      </c>
      <c r="O26" s="26" t="s">
        <v>42</v>
      </c>
      <c r="P26" s="27">
        <f>P23/C5*100</f>
        <v>5.4287137658407811</v>
      </c>
    </row>
    <row r="27" spans="1:16" ht="15">
      <c r="A27" s="28">
        <v>15</v>
      </c>
      <c r="B27" s="39">
        <v>2.1179999999999999</v>
      </c>
      <c r="C27" s="39">
        <v>1.9730000000000001</v>
      </c>
      <c r="D27" s="37"/>
      <c r="E27" s="29"/>
      <c r="F27" s="29"/>
      <c r="G27" s="29"/>
      <c r="H27" s="29"/>
      <c r="I27" s="30">
        <f t="shared" si="0"/>
        <v>4.0910000000000002</v>
      </c>
      <c r="J27" s="31">
        <f t="shared" si="1"/>
        <v>2.0455000000000001</v>
      </c>
      <c r="K27" s="14">
        <f t="shared" si="2"/>
        <v>7.2499999999996678E-2</v>
      </c>
      <c r="O27" s="26" t="s">
        <v>43</v>
      </c>
      <c r="P27" s="27">
        <f>P18/P19*100</f>
        <v>83.944052038613876</v>
      </c>
    </row>
    <row r="28" spans="1:16" ht="15">
      <c r="A28" s="28">
        <v>16</v>
      </c>
      <c r="B28" s="39">
        <v>2.31</v>
      </c>
      <c r="C28" s="39">
        <v>2.4059999999999997</v>
      </c>
      <c r="D28" s="37"/>
      <c r="E28" s="29"/>
      <c r="F28" s="29"/>
      <c r="G28" s="29"/>
      <c r="H28" s="29"/>
      <c r="I28" s="30">
        <f t="shared" si="0"/>
        <v>4.7159999999999993</v>
      </c>
      <c r="J28" s="31">
        <f t="shared" si="1"/>
        <v>2.3579999999999997</v>
      </c>
      <c r="K28" s="14">
        <f t="shared" si="2"/>
        <v>4.8000000000005497E-2</v>
      </c>
      <c r="O28" s="26" t="s">
        <v>44</v>
      </c>
      <c r="P28" s="27">
        <f>P18/P21*2.06</f>
        <v>0.53166295774537431</v>
      </c>
    </row>
    <row r="29" spans="1:16" ht="15">
      <c r="A29" s="28">
        <v>17</v>
      </c>
      <c r="B29" s="39"/>
      <c r="C29" s="38"/>
      <c r="D29" s="37"/>
      <c r="E29" s="29"/>
      <c r="F29" s="29"/>
      <c r="G29" s="29"/>
      <c r="H29" s="29"/>
      <c r="I29" s="30">
        <f t="shared" si="0"/>
        <v>0</v>
      </c>
      <c r="J29" s="31" t="e">
        <f t="shared" si="1"/>
        <v>#DIV/0!</v>
      </c>
      <c r="K29" s="31" t="e">
        <f t="shared" si="2"/>
        <v>#DIV/0!</v>
      </c>
      <c r="O29" s="32" t="s">
        <v>45</v>
      </c>
      <c r="P29" s="33">
        <f>P28/C5*100</f>
        <v>23.428048648221512</v>
      </c>
    </row>
    <row r="30" spans="1:16" ht="15">
      <c r="A30" s="28">
        <v>18</v>
      </c>
      <c r="B30" s="39"/>
      <c r="C30" s="38"/>
      <c r="D30" s="37"/>
      <c r="E30" s="29"/>
      <c r="F30" s="29"/>
      <c r="G30" s="29"/>
      <c r="H30" s="29"/>
      <c r="I30" s="30">
        <f t="shared" si="0"/>
        <v>0</v>
      </c>
      <c r="J30" s="31" t="e">
        <f t="shared" si="1"/>
        <v>#DIV/0!</v>
      </c>
      <c r="K30" s="31" t="e">
        <f t="shared" si="2"/>
        <v>#DIV/0!</v>
      </c>
    </row>
    <row r="31" spans="1:16" ht="15">
      <c r="A31" s="28">
        <v>19</v>
      </c>
      <c r="B31" s="39"/>
      <c r="C31" s="37"/>
      <c r="D31" s="37"/>
      <c r="E31" s="29"/>
      <c r="F31" s="29"/>
      <c r="G31" s="29"/>
      <c r="H31" s="29"/>
      <c r="I31" s="30">
        <f t="shared" si="0"/>
        <v>0</v>
      </c>
      <c r="J31" s="31" t="e">
        <f t="shared" si="1"/>
        <v>#DIV/0!</v>
      </c>
      <c r="K31" s="31" t="e">
        <f t="shared" si="2"/>
        <v>#DIV/0!</v>
      </c>
    </row>
    <row r="32" spans="1:16" ht="15">
      <c r="A32" s="28">
        <v>20</v>
      </c>
      <c r="B32" s="39"/>
      <c r="C32" s="37"/>
      <c r="D32" s="37"/>
      <c r="E32" s="29"/>
      <c r="F32" s="29"/>
      <c r="G32" s="29"/>
      <c r="H32" s="29"/>
      <c r="I32" s="30">
        <f t="shared" si="0"/>
        <v>0</v>
      </c>
      <c r="J32" s="31" t="e">
        <f t="shared" si="1"/>
        <v>#DIV/0!</v>
      </c>
      <c r="K32" s="31" t="e">
        <f t="shared" si="2"/>
        <v>#DIV/0!</v>
      </c>
    </row>
    <row r="33" spans="1:11" ht="15">
      <c r="A33" s="28">
        <v>21</v>
      </c>
      <c r="B33" s="39"/>
      <c r="C33" s="37"/>
      <c r="D33" s="37"/>
      <c r="E33" s="29"/>
      <c r="F33" s="29"/>
      <c r="G33" s="29"/>
      <c r="H33" s="29"/>
      <c r="I33" s="30">
        <f t="shared" si="0"/>
        <v>0</v>
      </c>
      <c r="J33" s="31" t="e">
        <f t="shared" si="1"/>
        <v>#DIV/0!</v>
      </c>
      <c r="K33" s="31" t="e">
        <f t="shared" si="2"/>
        <v>#DIV/0!</v>
      </c>
    </row>
    <row r="34" spans="1:11" ht="15">
      <c r="A34" s="28">
        <v>22</v>
      </c>
      <c r="B34" s="39"/>
      <c r="C34" s="37"/>
      <c r="D34" s="37"/>
      <c r="E34" s="29"/>
      <c r="F34" s="29"/>
      <c r="G34" s="29"/>
      <c r="H34" s="29"/>
      <c r="I34" s="30">
        <f t="shared" si="0"/>
        <v>0</v>
      </c>
      <c r="J34" s="31" t="e">
        <f t="shared" si="1"/>
        <v>#DIV/0!</v>
      </c>
      <c r="K34" s="31" t="e">
        <f t="shared" si="2"/>
        <v>#DIV/0!</v>
      </c>
    </row>
    <row r="35" spans="1:11" ht="15">
      <c r="A35" s="28">
        <v>23</v>
      </c>
      <c r="B35" s="39"/>
      <c r="C35" s="37"/>
      <c r="D35" s="37"/>
      <c r="E35" s="29"/>
      <c r="F35" s="29"/>
      <c r="G35" s="29"/>
      <c r="H35" s="29"/>
      <c r="I35" s="30">
        <f t="shared" si="0"/>
        <v>0</v>
      </c>
      <c r="J35" s="31" t="e">
        <f t="shared" si="1"/>
        <v>#DIV/0!</v>
      </c>
      <c r="K35" s="31" t="e">
        <f t="shared" si="2"/>
        <v>#DIV/0!</v>
      </c>
    </row>
    <row r="36" spans="1:11" ht="15">
      <c r="A36" s="28">
        <v>24</v>
      </c>
      <c r="B36" s="39"/>
      <c r="C36" s="37"/>
      <c r="D36" s="37"/>
      <c r="E36" s="29"/>
      <c r="F36" s="29"/>
      <c r="G36" s="29"/>
      <c r="H36" s="29"/>
      <c r="I36" s="30">
        <f t="shared" si="0"/>
        <v>0</v>
      </c>
      <c r="J36" s="31" t="e">
        <f t="shared" si="1"/>
        <v>#DIV/0!</v>
      </c>
      <c r="K36" s="31" t="e">
        <f t="shared" si="2"/>
        <v>#DIV/0!</v>
      </c>
    </row>
    <row r="37" spans="1:11" ht="15">
      <c r="A37" s="28">
        <v>25</v>
      </c>
      <c r="B37" s="39"/>
      <c r="C37" s="36"/>
      <c r="D37" s="36"/>
      <c r="E37" s="29"/>
      <c r="F37" s="29"/>
      <c r="G37" s="29"/>
      <c r="H37" s="29"/>
      <c r="I37" s="30">
        <f t="shared" si="0"/>
        <v>0</v>
      </c>
      <c r="J37" s="31" t="e">
        <f t="shared" si="1"/>
        <v>#DIV/0!</v>
      </c>
      <c r="K37" s="31" t="e">
        <f t="shared" si="2"/>
        <v>#DIV/0!</v>
      </c>
    </row>
    <row r="38" spans="1:11" ht="15">
      <c r="A38" s="28">
        <v>26</v>
      </c>
      <c r="B38" s="39"/>
      <c r="C38" s="36"/>
      <c r="D38" s="36"/>
      <c r="E38" s="29"/>
      <c r="F38" s="29"/>
      <c r="G38" s="29"/>
      <c r="H38" s="29"/>
      <c r="I38" s="30">
        <f t="shared" si="0"/>
        <v>0</v>
      </c>
      <c r="J38" s="31" t="e">
        <f t="shared" si="1"/>
        <v>#DIV/0!</v>
      </c>
      <c r="K38" s="31" t="e">
        <f t="shared" si="2"/>
        <v>#DIV/0!</v>
      </c>
    </row>
    <row r="39" spans="1:11" ht="15">
      <c r="A39" s="28">
        <v>27</v>
      </c>
      <c r="B39" s="39"/>
      <c r="C39" s="36"/>
      <c r="D39" s="36"/>
      <c r="E39" s="29"/>
      <c r="F39" s="29"/>
      <c r="G39" s="29"/>
      <c r="H39" s="29"/>
      <c r="I39" s="30">
        <f t="shared" si="0"/>
        <v>0</v>
      </c>
      <c r="J39" s="31" t="e">
        <f t="shared" si="1"/>
        <v>#DIV/0!</v>
      </c>
      <c r="K39" s="31" t="e">
        <f t="shared" si="2"/>
        <v>#DIV/0!</v>
      </c>
    </row>
    <row r="40" spans="1:11" ht="15">
      <c r="A40" s="28">
        <v>28</v>
      </c>
      <c r="B40" s="39"/>
      <c r="C40" s="36"/>
      <c r="D40" s="36"/>
      <c r="E40" s="29"/>
      <c r="F40" s="29"/>
      <c r="G40" s="29"/>
      <c r="H40" s="29"/>
      <c r="I40" s="30">
        <f t="shared" si="0"/>
        <v>0</v>
      </c>
      <c r="J40" s="31" t="e">
        <f t="shared" si="1"/>
        <v>#DIV/0!</v>
      </c>
      <c r="K40" s="31" t="e">
        <f t="shared" si="2"/>
        <v>#DIV/0!</v>
      </c>
    </row>
    <row r="41" spans="1:11" ht="15">
      <c r="A41" s="28">
        <v>29</v>
      </c>
      <c r="B41" s="39"/>
      <c r="C41" s="36"/>
      <c r="D41" s="36"/>
      <c r="E41" s="29"/>
      <c r="F41" s="29"/>
      <c r="G41" s="29"/>
      <c r="H41" s="29"/>
      <c r="I41" s="30">
        <f t="shared" si="0"/>
        <v>0</v>
      </c>
      <c r="J41" s="31" t="e">
        <f t="shared" si="1"/>
        <v>#DIV/0!</v>
      </c>
      <c r="K41" s="31" t="e">
        <f t="shared" si="2"/>
        <v>#DIV/0!</v>
      </c>
    </row>
    <row r="42" spans="1:11" ht="15">
      <c r="A42" s="28">
        <v>30</v>
      </c>
      <c r="B42" s="39"/>
      <c r="C42" s="36"/>
      <c r="D42" s="36"/>
      <c r="E42" s="29"/>
      <c r="F42" s="29"/>
      <c r="G42" s="29"/>
      <c r="H42" s="29"/>
      <c r="I42" s="30">
        <f t="shared" si="0"/>
        <v>0</v>
      </c>
      <c r="J42" s="31" t="e">
        <f t="shared" si="1"/>
        <v>#DIV/0!</v>
      </c>
      <c r="K42" s="31" t="e">
        <f t="shared" si="2"/>
        <v>#DIV/0!</v>
      </c>
    </row>
    <row r="43" spans="1:11" ht="15">
      <c r="A43" s="28">
        <v>31</v>
      </c>
      <c r="B43" s="39"/>
      <c r="C43" s="36"/>
      <c r="D43" s="36"/>
      <c r="E43" s="29"/>
      <c r="F43" s="29"/>
      <c r="G43" s="29"/>
      <c r="H43" s="29"/>
      <c r="I43" s="30">
        <f t="shared" si="0"/>
        <v>0</v>
      </c>
      <c r="J43" s="31" t="e">
        <f t="shared" si="1"/>
        <v>#DIV/0!</v>
      </c>
      <c r="K43" s="31" t="e">
        <f t="shared" si="2"/>
        <v>#DIV/0!</v>
      </c>
    </row>
    <row r="44" spans="1:11" ht="15">
      <c r="A44" s="28">
        <v>32</v>
      </c>
      <c r="B44" s="39"/>
      <c r="C44" s="36"/>
      <c r="D44" s="36"/>
      <c r="E44" s="29"/>
      <c r="F44" s="29"/>
      <c r="G44" s="29"/>
      <c r="H44" s="29"/>
      <c r="I44" s="30">
        <f t="shared" si="0"/>
        <v>0</v>
      </c>
      <c r="J44" s="31" t="e">
        <f t="shared" si="1"/>
        <v>#DIV/0!</v>
      </c>
      <c r="K44" s="31" t="e">
        <f t="shared" si="2"/>
        <v>#DIV/0!</v>
      </c>
    </row>
    <row r="45" spans="1:11" ht="15">
      <c r="A45" s="28">
        <v>33</v>
      </c>
      <c r="B45" s="38"/>
      <c r="C45" s="36"/>
      <c r="D45" s="36"/>
      <c r="E45" s="29"/>
      <c r="F45" s="29"/>
      <c r="G45" s="29"/>
      <c r="H45" s="29"/>
      <c r="I45" s="30">
        <f t="shared" ref="I45:I73" si="3">SUM(B45:H45)</f>
        <v>0</v>
      </c>
      <c r="J45" s="31" t="e">
        <f t="shared" si="1"/>
        <v>#DIV/0!</v>
      </c>
      <c r="K45" s="31" t="e">
        <f t="shared" si="2"/>
        <v>#DIV/0!</v>
      </c>
    </row>
    <row r="46" spans="1:11" ht="15">
      <c r="A46" s="28">
        <v>34</v>
      </c>
      <c r="B46" s="38"/>
      <c r="C46" s="36"/>
      <c r="D46" s="36"/>
      <c r="E46" s="29"/>
      <c r="F46" s="29"/>
      <c r="G46" s="29"/>
      <c r="H46" s="29"/>
      <c r="I46" s="30">
        <f t="shared" si="3"/>
        <v>0</v>
      </c>
      <c r="J46" s="31" t="e">
        <f t="shared" si="1"/>
        <v>#DIV/0!</v>
      </c>
      <c r="K46" s="31" t="e">
        <f t="shared" si="2"/>
        <v>#DIV/0!</v>
      </c>
    </row>
    <row r="47" spans="1:11" ht="15">
      <c r="A47" s="28">
        <v>35</v>
      </c>
      <c r="B47" s="38"/>
      <c r="C47" s="36"/>
      <c r="D47" s="36"/>
      <c r="E47" s="29"/>
      <c r="F47" s="29"/>
      <c r="G47" s="29"/>
      <c r="H47" s="29"/>
      <c r="I47" s="30">
        <f t="shared" si="3"/>
        <v>0</v>
      </c>
      <c r="J47" s="31" t="e">
        <f t="shared" si="1"/>
        <v>#DIV/0!</v>
      </c>
      <c r="K47" s="31" t="e">
        <f t="shared" si="2"/>
        <v>#DIV/0!</v>
      </c>
    </row>
    <row r="48" spans="1:11" ht="15">
      <c r="A48" s="28">
        <v>36</v>
      </c>
      <c r="B48" s="38"/>
      <c r="C48" s="36"/>
      <c r="D48" s="36"/>
      <c r="E48" s="29"/>
      <c r="F48" s="29"/>
      <c r="G48" s="29"/>
      <c r="H48" s="29"/>
      <c r="I48" s="30">
        <f t="shared" si="3"/>
        <v>0</v>
      </c>
      <c r="J48" s="31" t="e">
        <f t="shared" si="1"/>
        <v>#DIV/0!</v>
      </c>
      <c r="K48" s="31" t="e">
        <f t="shared" si="2"/>
        <v>#DIV/0!</v>
      </c>
    </row>
    <row r="49" spans="1:11" ht="15">
      <c r="A49" s="28">
        <v>37</v>
      </c>
      <c r="B49" s="38"/>
      <c r="C49" s="36"/>
      <c r="D49" s="36"/>
      <c r="E49" s="29"/>
      <c r="F49" s="29"/>
      <c r="G49" s="29"/>
      <c r="H49" s="29"/>
      <c r="I49" s="30">
        <f t="shared" si="3"/>
        <v>0</v>
      </c>
      <c r="J49" s="31" t="e">
        <f t="shared" si="1"/>
        <v>#DIV/0!</v>
      </c>
      <c r="K49" s="31" t="e">
        <f t="shared" si="2"/>
        <v>#DIV/0!</v>
      </c>
    </row>
    <row r="50" spans="1:11" ht="15">
      <c r="A50" s="28">
        <v>38</v>
      </c>
      <c r="B50" s="38"/>
      <c r="C50" s="36"/>
      <c r="D50" s="36"/>
      <c r="E50" s="29"/>
      <c r="F50" s="29"/>
      <c r="G50" s="29"/>
      <c r="H50" s="29"/>
      <c r="I50" s="30">
        <f t="shared" si="3"/>
        <v>0</v>
      </c>
      <c r="J50" s="31" t="e">
        <f t="shared" si="1"/>
        <v>#DIV/0!</v>
      </c>
      <c r="K50" s="31" t="e">
        <f t="shared" si="2"/>
        <v>#DIV/0!</v>
      </c>
    </row>
    <row r="51" spans="1:11" ht="15">
      <c r="A51" s="28">
        <v>39</v>
      </c>
      <c r="B51" s="38"/>
      <c r="C51" s="36"/>
      <c r="D51" s="36"/>
      <c r="E51" s="29"/>
      <c r="F51" s="29"/>
      <c r="G51" s="29"/>
      <c r="H51" s="29"/>
      <c r="I51" s="30">
        <f t="shared" si="3"/>
        <v>0</v>
      </c>
      <c r="J51" s="31" t="e">
        <f t="shared" si="1"/>
        <v>#DIV/0!</v>
      </c>
      <c r="K51" s="31" t="e">
        <f t="shared" si="2"/>
        <v>#DIV/0!</v>
      </c>
    </row>
    <row r="52" spans="1:11" ht="15">
      <c r="A52" s="28">
        <v>40</v>
      </c>
      <c r="B52" s="38"/>
      <c r="C52" s="36"/>
      <c r="D52" s="36"/>
      <c r="E52" s="29"/>
      <c r="F52" s="29"/>
      <c r="G52" s="29"/>
      <c r="H52" s="29"/>
      <c r="I52" s="30">
        <f t="shared" si="3"/>
        <v>0</v>
      </c>
      <c r="J52" s="31" t="e">
        <f t="shared" si="1"/>
        <v>#DIV/0!</v>
      </c>
      <c r="K52" s="31" t="e">
        <f t="shared" si="2"/>
        <v>#DIV/0!</v>
      </c>
    </row>
    <row r="53" spans="1:11" ht="15">
      <c r="A53" s="28">
        <v>41</v>
      </c>
      <c r="B53" s="38"/>
      <c r="C53" s="36"/>
      <c r="D53" s="36"/>
      <c r="E53" s="29"/>
      <c r="F53" s="29"/>
      <c r="G53" s="29"/>
      <c r="H53" s="29"/>
      <c r="I53" s="30">
        <f t="shared" si="3"/>
        <v>0</v>
      </c>
      <c r="J53" s="31" t="e">
        <f t="shared" si="1"/>
        <v>#DIV/0!</v>
      </c>
      <c r="K53" s="31" t="e">
        <f t="shared" si="2"/>
        <v>#DIV/0!</v>
      </c>
    </row>
    <row r="54" spans="1:11" ht="15">
      <c r="A54" s="28">
        <v>42</v>
      </c>
      <c r="B54" s="38"/>
      <c r="C54" s="36"/>
      <c r="D54" s="36"/>
      <c r="E54" s="29"/>
      <c r="F54" s="29"/>
      <c r="G54" s="29"/>
      <c r="H54" s="29"/>
      <c r="I54" s="30">
        <f t="shared" si="3"/>
        <v>0</v>
      </c>
      <c r="J54" s="31" t="e">
        <f t="shared" si="1"/>
        <v>#DIV/0!</v>
      </c>
      <c r="K54" s="31" t="e">
        <f t="shared" si="2"/>
        <v>#DIV/0!</v>
      </c>
    </row>
    <row r="55" spans="1:11" ht="15">
      <c r="A55" s="28">
        <v>43</v>
      </c>
      <c r="B55" s="38"/>
      <c r="C55" s="36"/>
      <c r="D55" s="36"/>
      <c r="E55" s="29"/>
      <c r="F55" s="29"/>
      <c r="G55" s="29"/>
      <c r="H55" s="29"/>
      <c r="I55" s="30">
        <f t="shared" si="3"/>
        <v>0</v>
      </c>
      <c r="J55" s="31" t="e">
        <f t="shared" si="1"/>
        <v>#DIV/0!</v>
      </c>
      <c r="K55" s="31" t="e">
        <f t="shared" si="2"/>
        <v>#DIV/0!</v>
      </c>
    </row>
    <row r="56" spans="1:11" ht="15">
      <c r="A56" s="28">
        <v>44</v>
      </c>
      <c r="B56" s="38"/>
      <c r="C56" s="36"/>
      <c r="D56" s="36"/>
      <c r="E56" s="29"/>
      <c r="F56" s="29"/>
      <c r="G56" s="29"/>
      <c r="H56" s="29"/>
      <c r="I56" s="30">
        <f t="shared" si="3"/>
        <v>0</v>
      </c>
      <c r="J56" s="31" t="e">
        <f t="shared" si="1"/>
        <v>#DIV/0!</v>
      </c>
      <c r="K56" s="31" t="e">
        <f t="shared" si="2"/>
        <v>#DIV/0!</v>
      </c>
    </row>
    <row r="57" spans="1:11" ht="15">
      <c r="A57" s="28">
        <v>45</v>
      </c>
      <c r="B57" s="38"/>
      <c r="C57" s="36"/>
      <c r="D57" s="36"/>
      <c r="E57" s="29"/>
      <c r="F57" s="29"/>
      <c r="G57" s="29"/>
      <c r="H57" s="29"/>
      <c r="I57" s="30">
        <f t="shared" si="3"/>
        <v>0</v>
      </c>
      <c r="J57" s="31" t="e">
        <f t="shared" si="1"/>
        <v>#DIV/0!</v>
      </c>
      <c r="K57" s="31" t="e">
        <f t="shared" si="2"/>
        <v>#DIV/0!</v>
      </c>
    </row>
    <row r="58" spans="1:11" ht="15">
      <c r="A58" s="28">
        <v>46</v>
      </c>
      <c r="B58" s="38"/>
      <c r="C58" s="36"/>
      <c r="D58" s="36"/>
      <c r="E58" s="29"/>
      <c r="F58" s="29"/>
      <c r="G58" s="29"/>
      <c r="H58" s="29"/>
      <c r="I58" s="30">
        <f t="shared" si="3"/>
        <v>0</v>
      </c>
      <c r="J58" s="31" t="e">
        <f t="shared" si="1"/>
        <v>#DIV/0!</v>
      </c>
      <c r="K58" s="31" t="e">
        <f t="shared" si="2"/>
        <v>#DIV/0!</v>
      </c>
    </row>
    <row r="59" spans="1:11" ht="15">
      <c r="A59" s="28">
        <v>47</v>
      </c>
      <c r="B59" s="38"/>
      <c r="C59" s="36"/>
      <c r="D59" s="36"/>
      <c r="E59" s="29"/>
      <c r="F59" s="29"/>
      <c r="G59" s="29"/>
      <c r="H59" s="29"/>
      <c r="I59" s="30">
        <f t="shared" si="3"/>
        <v>0</v>
      </c>
      <c r="J59" s="31" t="e">
        <f t="shared" si="1"/>
        <v>#DIV/0!</v>
      </c>
      <c r="K59" s="31" t="e">
        <f t="shared" si="2"/>
        <v>#DIV/0!</v>
      </c>
    </row>
    <row r="60" spans="1:11" ht="15">
      <c r="A60" s="28">
        <v>48</v>
      </c>
      <c r="B60" s="38"/>
      <c r="C60" s="36"/>
      <c r="D60" s="36"/>
      <c r="E60" s="29"/>
      <c r="F60" s="29"/>
      <c r="G60" s="29"/>
      <c r="H60" s="29"/>
      <c r="I60" s="30">
        <f t="shared" si="3"/>
        <v>0</v>
      </c>
      <c r="J60" s="31" t="e">
        <f t="shared" si="1"/>
        <v>#DIV/0!</v>
      </c>
      <c r="K60" s="31" t="e">
        <f t="shared" si="2"/>
        <v>#DIV/0!</v>
      </c>
    </row>
    <row r="61" spans="1:11" ht="15">
      <c r="A61" s="28">
        <v>49</v>
      </c>
      <c r="B61" s="36"/>
      <c r="C61" s="36"/>
      <c r="D61" s="36"/>
      <c r="E61" s="29"/>
      <c r="F61" s="29"/>
      <c r="G61" s="29"/>
      <c r="H61" s="29"/>
      <c r="I61" s="30">
        <f t="shared" si="3"/>
        <v>0</v>
      </c>
      <c r="J61" s="31" t="e">
        <f t="shared" si="1"/>
        <v>#DIV/0!</v>
      </c>
      <c r="K61" s="31" t="e">
        <f t="shared" si="2"/>
        <v>#DIV/0!</v>
      </c>
    </row>
    <row r="62" spans="1:11" ht="15">
      <c r="A62" s="28">
        <v>50</v>
      </c>
      <c r="B62" s="36"/>
      <c r="C62" s="36"/>
      <c r="D62" s="36"/>
      <c r="E62" s="29"/>
      <c r="F62" s="29"/>
      <c r="G62" s="29"/>
      <c r="H62" s="29"/>
      <c r="I62" s="30">
        <f t="shared" si="3"/>
        <v>0</v>
      </c>
      <c r="J62" s="31" t="e">
        <f t="shared" si="1"/>
        <v>#DIV/0!</v>
      </c>
      <c r="K62" s="31" t="e">
        <f t="shared" si="2"/>
        <v>#DIV/0!</v>
      </c>
    </row>
    <row r="63" spans="1:11" ht="15">
      <c r="A63" s="28">
        <v>51</v>
      </c>
      <c r="B63" s="36"/>
      <c r="C63" s="36"/>
      <c r="D63" s="36"/>
      <c r="E63" s="29"/>
      <c r="F63" s="29"/>
      <c r="G63" s="29"/>
      <c r="H63" s="29"/>
      <c r="I63" s="30">
        <f t="shared" si="3"/>
        <v>0</v>
      </c>
      <c r="J63" s="31" t="e">
        <f t="shared" si="1"/>
        <v>#DIV/0!</v>
      </c>
      <c r="K63" s="31" t="e">
        <f t="shared" si="2"/>
        <v>#DIV/0!</v>
      </c>
    </row>
    <row r="64" spans="1:11" ht="15">
      <c r="A64" s="28">
        <v>52</v>
      </c>
      <c r="B64" s="36"/>
      <c r="C64" s="36"/>
      <c r="D64" s="36"/>
      <c r="E64" s="29"/>
      <c r="F64" s="29"/>
      <c r="G64" s="29"/>
      <c r="H64" s="29"/>
      <c r="I64" s="30">
        <f t="shared" si="3"/>
        <v>0</v>
      </c>
      <c r="J64" s="31" t="e">
        <f t="shared" si="1"/>
        <v>#DIV/0!</v>
      </c>
      <c r="K64" s="31" t="e">
        <f t="shared" si="2"/>
        <v>#DIV/0!</v>
      </c>
    </row>
    <row r="65" spans="1:11" ht="15">
      <c r="A65" s="28">
        <v>53</v>
      </c>
      <c r="B65" s="36"/>
      <c r="C65" s="36"/>
      <c r="D65" s="36"/>
      <c r="E65" s="29"/>
      <c r="F65" s="29"/>
      <c r="G65" s="29"/>
      <c r="H65" s="29"/>
      <c r="I65" s="30">
        <f t="shared" si="3"/>
        <v>0</v>
      </c>
      <c r="J65" s="31" t="e">
        <f t="shared" si="1"/>
        <v>#DIV/0!</v>
      </c>
      <c r="K65" s="31" t="e">
        <f t="shared" si="2"/>
        <v>#DIV/0!</v>
      </c>
    </row>
    <row r="66" spans="1:11" ht="15">
      <c r="A66" s="28">
        <v>54</v>
      </c>
      <c r="B66" s="36"/>
      <c r="C66" s="36"/>
      <c r="D66" s="36"/>
      <c r="E66" s="29"/>
      <c r="F66" s="29"/>
      <c r="G66" s="29"/>
      <c r="H66" s="29"/>
      <c r="I66" s="30">
        <f t="shared" si="3"/>
        <v>0</v>
      </c>
      <c r="J66" s="31" t="e">
        <f t="shared" si="1"/>
        <v>#DIV/0!</v>
      </c>
      <c r="K66" s="31" t="e">
        <f t="shared" si="2"/>
        <v>#DIV/0!</v>
      </c>
    </row>
    <row r="67" spans="1:11" ht="15">
      <c r="A67" s="28">
        <v>55</v>
      </c>
      <c r="B67" s="36"/>
      <c r="C67" s="36"/>
      <c r="D67" s="36"/>
      <c r="E67" s="29"/>
      <c r="F67" s="29"/>
      <c r="G67" s="29"/>
      <c r="H67" s="29"/>
      <c r="I67" s="30">
        <f t="shared" si="3"/>
        <v>0</v>
      </c>
      <c r="J67" s="31" t="e">
        <f t="shared" si="1"/>
        <v>#DIV/0!</v>
      </c>
      <c r="K67" s="31" t="e">
        <f t="shared" si="2"/>
        <v>#DIV/0!</v>
      </c>
    </row>
    <row r="68" spans="1:11" ht="15">
      <c r="A68" s="28">
        <v>56</v>
      </c>
      <c r="B68" s="36"/>
      <c r="C68" s="36"/>
      <c r="D68" s="36"/>
      <c r="E68" s="29"/>
      <c r="F68" s="29"/>
      <c r="G68" s="29"/>
      <c r="H68" s="29"/>
      <c r="I68" s="30">
        <f t="shared" si="3"/>
        <v>0</v>
      </c>
      <c r="J68" s="31" t="e">
        <f t="shared" si="1"/>
        <v>#DIV/0!</v>
      </c>
      <c r="K68" s="31" t="e">
        <f t="shared" si="2"/>
        <v>#DIV/0!</v>
      </c>
    </row>
    <row r="69" spans="1:11" ht="15">
      <c r="A69" s="28">
        <v>57</v>
      </c>
      <c r="B69" s="36"/>
      <c r="C69" s="36"/>
      <c r="D69" s="36"/>
      <c r="E69" s="29"/>
      <c r="F69" s="29"/>
      <c r="G69" s="29"/>
      <c r="H69" s="29"/>
      <c r="I69" s="30">
        <f t="shared" si="3"/>
        <v>0</v>
      </c>
      <c r="J69" s="31" t="e">
        <f t="shared" si="1"/>
        <v>#DIV/0!</v>
      </c>
      <c r="K69" s="31" t="e">
        <f t="shared" si="2"/>
        <v>#DIV/0!</v>
      </c>
    </row>
    <row r="70" spans="1:11" ht="15">
      <c r="A70" s="28">
        <v>58</v>
      </c>
      <c r="B70" s="36"/>
      <c r="C70" s="36"/>
      <c r="D70" s="36"/>
      <c r="E70" s="29"/>
      <c r="F70" s="29"/>
      <c r="G70" s="29"/>
      <c r="H70" s="29"/>
      <c r="I70" s="30">
        <f t="shared" si="3"/>
        <v>0</v>
      </c>
      <c r="J70" s="31" t="e">
        <f t="shared" si="1"/>
        <v>#DIV/0!</v>
      </c>
      <c r="K70" s="31" t="e">
        <f t="shared" si="2"/>
        <v>#DIV/0!</v>
      </c>
    </row>
    <row r="71" spans="1:11" ht="15">
      <c r="A71" s="28">
        <v>59</v>
      </c>
      <c r="B71" s="36"/>
      <c r="C71" s="36"/>
      <c r="D71" s="36"/>
      <c r="E71" s="29"/>
      <c r="F71" s="29"/>
      <c r="G71" s="29"/>
      <c r="H71" s="29"/>
      <c r="I71" s="30">
        <f t="shared" si="3"/>
        <v>0</v>
      </c>
      <c r="J71" s="31" t="e">
        <f t="shared" si="1"/>
        <v>#DIV/0!</v>
      </c>
      <c r="K71" s="31" t="e">
        <f t="shared" si="2"/>
        <v>#DIV/0!</v>
      </c>
    </row>
    <row r="72" spans="1:11" ht="15">
      <c r="A72" s="28">
        <v>60</v>
      </c>
      <c r="B72" s="36"/>
      <c r="C72" s="36"/>
      <c r="D72" s="36"/>
      <c r="E72" s="29"/>
      <c r="F72" s="29"/>
      <c r="G72" s="29"/>
      <c r="H72" s="29"/>
      <c r="I72" s="30">
        <f t="shared" si="3"/>
        <v>0</v>
      </c>
      <c r="J72" s="31" t="e">
        <f t="shared" si="1"/>
        <v>#DIV/0!</v>
      </c>
      <c r="K72" s="31" t="e">
        <f t="shared" si="2"/>
        <v>#DIV/0!</v>
      </c>
    </row>
    <row r="73" spans="1:11" ht="15">
      <c r="A73" s="28">
        <v>61</v>
      </c>
      <c r="B73" s="36"/>
      <c r="C73" s="36"/>
      <c r="D73" s="36"/>
      <c r="E73" s="29"/>
      <c r="F73" s="29"/>
      <c r="G73" s="29"/>
      <c r="H73" s="29"/>
      <c r="I73" s="30">
        <f t="shared" si="3"/>
        <v>0</v>
      </c>
      <c r="J73" s="31" t="e">
        <f t="shared" si="1"/>
        <v>#DIV/0!</v>
      </c>
      <c r="K73" s="31" t="e">
        <f t="shared" si="2"/>
        <v>#DIV/0!</v>
      </c>
    </row>
    <row r="74" spans="1:11">
      <c r="A74" s="34" t="s">
        <v>46</v>
      </c>
      <c r="B74" s="35">
        <f>SUM(B13:B73)</f>
        <v>35.925000000000004</v>
      </c>
      <c r="C74" s="35">
        <f>SUM(C13:C73)</f>
        <v>36.693999999999996</v>
      </c>
      <c r="D74" s="35">
        <f>SUM(D13:D73)</f>
        <v>0</v>
      </c>
      <c r="E74" s="35">
        <f t="shared" ref="E74:I74" si="4">SUM(E13:E73)</f>
        <v>0</v>
      </c>
      <c r="F74" s="35">
        <f t="shared" si="4"/>
        <v>0</v>
      </c>
      <c r="G74" s="35">
        <f t="shared" si="4"/>
        <v>0</v>
      </c>
      <c r="H74" s="35">
        <f t="shared" si="4"/>
        <v>0</v>
      </c>
      <c r="I74" s="35">
        <f t="shared" si="4"/>
        <v>72.618999999999986</v>
      </c>
      <c r="J74" s="20"/>
    </row>
    <row r="75" spans="1:11">
      <c r="B75" s="13">
        <f>AVERAGE(B13:B28)</f>
        <v>2.2453125000000003</v>
      </c>
      <c r="C75" s="13">
        <f>AVERAGE(C13:C28)</f>
        <v>2.2933749999999997</v>
      </c>
    </row>
  </sheetData>
  <protectedRanges>
    <protectedRange sqref="H13:H73" name="values_3"/>
    <protectedRange sqref="E13:G73" name="values_1_1"/>
  </protectedRanges>
  <mergeCells count="3">
    <mergeCell ref="D8:E8"/>
    <mergeCell ref="D9:E9"/>
    <mergeCell ref="D10:E10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P75"/>
  <sheetViews>
    <sheetView topLeftCell="D1" zoomScale="80" zoomScaleNormal="80" workbookViewId="0">
      <selection activeCell="J13" sqref="J13:K28"/>
    </sheetView>
  </sheetViews>
  <sheetFormatPr defaultRowHeight="12.75"/>
  <cols>
    <col min="1" max="1" width="10.7109375" style="1" bestFit="1" customWidth="1"/>
    <col min="2" max="2" width="18.7109375" style="1" bestFit="1" customWidth="1"/>
    <col min="3" max="3" width="14.42578125" style="1" customWidth="1"/>
    <col min="4" max="5" width="11" style="1" customWidth="1"/>
    <col min="6" max="6" width="15" style="1" customWidth="1"/>
    <col min="7" max="7" width="11" style="1" customWidth="1"/>
    <col min="8" max="8" width="12.7109375" style="1" customWidth="1"/>
    <col min="9" max="9" width="12.85546875" style="1" customWidth="1"/>
    <col min="10" max="10" width="15" style="1" bestFit="1" customWidth="1"/>
    <col min="11" max="11" width="12.28515625" style="1" bestFit="1" customWidth="1"/>
    <col min="12" max="14" width="9.140625" style="1"/>
    <col min="15" max="15" width="15.28515625" style="1" customWidth="1"/>
    <col min="16" max="16" width="9.28515625" style="1" bestFit="1" customWidth="1"/>
    <col min="17" max="245" width="9.140625" style="1"/>
    <col min="246" max="246" width="15.42578125" style="1" customWidth="1"/>
    <col min="247" max="247" width="14.42578125" style="1" customWidth="1"/>
    <col min="248" max="249" width="11" style="1" customWidth="1"/>
    <col min="250" max="250" width="15" style="1" customWidth="1"/>
    <col min="251" max="251" width="11" style="1" customWidth="1"/>
    <col min="252" max="252" width="12.7109375" style="1" customWidth="1"/>
    <col min="253" max="253" width="12.85546875" style="1" customWidth="1"/>
    <col min="254" max="254" width="13.42578125" style="1" customWidth="1"/>
    <col min="255" max="258" width="9.140625" style="1"/>
    <col min="259" max="259" width="15.28515625" style="1" customWidth="1"/>
    <col min="260" max="260" width="9.28515625" style="1" bestFit="1" customWidth="1"/>
    <col min="261" max="261" width="9.140625" style="1"/>
    <col min="262" max="262" width="12.7109375" style="1" customWidth="1"/>
    <col min="263" max="501" width="9.140625" style="1"/>
    <col min="502" max="502" width="15.42578125" style="1" customWidth="1"/>
    <col min="503" max="503" width="14.42578125" style="1" customWidth="1"/>
    <col min="504" max="505" width="11" style="1" customWidth="1"/>
    <col min="506" max="506" width="15" style="1" customWidth="1"/>
    <col min="507" max="507" width="11" style="1" customWidth="1"/>
    <col min="508" max="508" width="12.7109375" style="1" customWidth="1"/>
    <col min="509" max="509" width="12.85546875" style="1" customWidth="1"/>
    <col min="510" max="510" width="13.42578125" style="1" customWidth="1"/>
    <col min="511" max="514" width="9.140625" style="1"/>
    <col min="515" max="515" width="15.28515625" style="1" customWidth="1"/>
    <col min="516" max="516" width="9.28515625" style="1" bestFit="1" customWidth="1"/>
    <col min="517" max="517" width="9.140625" style="1"/>
    <col min="518" max="518" width="12.7109375" style="1" customWidth="1"/>
    <col min="519" max="757" width="9.140625" style="1"/>
    <col min="758" max="758" width="15.42578125" style="1" customWidth="1"/>
    <col min="759" max="759" width="14.42578125" style="1" customWidth="1"/>
    <col min="760" max="761" width="11" style="1" customWidth="1"/>
    <col min="762" max="762" width="15" style="1" customWidth="1"/>
    <col min="763" max="763" width="11" style="1" customWidth="1"/>
    <col min="764" max="764" width="12.7109375" style="1" customWidth="1"/>
    <col min="765" max="765" width="12.85546875" style="1" customWidth="1"/>
    <col min="766" max="766" width="13.42578125" style="1" customWidth="1"/>
    <col min="767" max="770" width="9.140625" style="1"/>
    <col min="771" max="771" width="15.28515625" style="1" customWidth="1"/>
    <col min="772" max="772" width="9.28515625" style="1" bestFit="1" customWidth="1"/>
    <col min="773" max="773" width="9.140625" style="1"/>
    <col min="774" max="774" width="12.7109375" style="1" customWidth="1"/>
    <col min="775" max="1013" width="9.140625" style="1"/>
    <col min="1014" max="1014" width="15.42578125" style="1" customWidth="1"/>
    <col min="1015" max="1015" width="14.42578125" style="1" customWidth="1"/>
    <col min="1016" max="1017" width="11" style="1" customWidth="1"/>
    <col min="1018" max="1018" width="15" style="1" customWidth="1"/>
    <col min="1019" max="1019" width="11" style="1" customWidth="1"/>
    <col min="1020" max="1020" width="12.7109375" style="1" customWidth="1"/>
    <col min="1021" max="1021" width="12.85546875" style="1" customWidth="1"/>
    <col min="1022" max="1022" width="13.42578125" style="1" customWidth="1"/>
    <col min="1023" max="1026" width="9.140625" style="1"/>
    <col min="1027" max="1027" width="15.28515625" style="1" customWidth="1"/>
    <col min="1028" max="1028" width="9.28515625" style="1" bestFit="1" customWidth="1"/>
    <col min="1029" max="1029" width="9.140625" style="1"/>
    <col min="1030" max="1030" width="12.7109375" style="1" customWidth="1"/>
    <col min="1031" max="1269" width="9.140625" style="1"/>
    <col min="1270" max="1270" width="15.42578125" style="1" customWidth="1"/>
    <col min="1271" max="1271" width="14.42578125" style="1" customWidth="1"/>
    <col min="1272" max="1273" width="11" style="1" customWidth="1"/>
    <col min="1274" max="1274" width="15" style="1" customWidth="1"/>
    <col min="1275" max="1275" width="11" style="1" customWidth="1"/>
    <col min="1276" max="1276" width="12.7109375" style="1" customWidth="1"/>
    <col min="1277" max="1277" width="12.85546875" style="1" customWidth="1"/>
    <col min="1278" max="1278" width="13.42578125" style="1" customWidth="1"/>
    <col min="1279" max="1282" width="9.140625" style="1"/>
    <col min="1283" max="1283" width="15.28515625" style="1" customWidth="1"/>
    <col min="1284" max="1284" width="9.28515625" style="1" bestFit="1" customWidth="1"/>
    <col min="1285" max="1285" width="9.140625" style="1"/>
    <col min="1286" max="1286" width="12.7109375" style="1" customWidth="1"/>
    <col min="1287" max="1525" width="9.140625" style="1"/>
    <col min="1526" max="1526" width="15.42578125" style="1" customWidth="1"/>
    <col min="1527" max="1527" width="14.42578125" style="1" customWidth="1"/>
    <col min="1528" max="1529" width="11" style="1" customWidth="1"/>
    <col min="1530" max="1530" width="15" style="1" customWidth="1"/>
    <col min="1531" max="1531" width="11" style="1" customWidth="1"/>
    <col min="1532" max="1532" width="12.7109375" style="1" customWidth="1"/>
    <col min="1533" max="1533" width="12.85546875" style="1" customWidth="1"/>
    <col min="1534" max="1534" width="13.42578125" style="1" customWidth="1"/>
    <col min="1535" max="1538" width="9.140625" style="1"/>
    <col min="1539" max="1539" width="15.28515625" style="1" customWidth="1"/>
    <col min="1540" max="1540" width="9.28515625" style="1" bestFit="1" customWidth="1"/>
    <col min="1541" max="1541" width="9.140625" style="1"/>
    <col min="1542" max="1542" width="12.7109375" style="1" customWidth="1"/>
    <col min="1543" max="1781" width="9.140625" style="1"/>
    <col min="1782" max="1782" width="15.42578125" style="1" customWidth="1"/>
    <col min="1783" max="1783" width="14.42578125" style="1" customWidth="1"/>
    <col min="1784" max="1785" width="11" style="1" customWidth="1"/>
    <col min="1786" max="1786" width="15" style="1" customWidth="1"/>
    <col min="1787" max="1787" width="11" style="1" customWidth="1"/>
    <col min="1788" max="1788" width="12.7109375" style="1" customWidth="1"/>
    <col min="1789" max="1789" width="12.85546875" style="1" customWidth="1"/>
    <col min="1790" max="1790" width="13.42578125" style="1" customWidth="1"/>
    <col min="1791" max="1794" width="9.140625" style="1"/>
    <col min="1795" max="1795" width="15.28515625" style="1" customWidth="1"/>
    <col min="1796" max="1796" width="9.28515625" style="1" bestFit="1" customWidth="1"/>
    <col min="1797" max="1797" width="9.140625" style="1"/>
    <col min="1798" max="1798" width="12.7109375" style="1" customWidth="1"/>
    <col min="1799" max="2037" width="9.140625" style="1"/>
    <col min="2038" max="2038" width="15.42578125" style="1" customWidth="1"/>
    <col min="2039" max="2039" width="14.42578125" style="1" customWidth="1"/>
    <col min="2040" max="2041" width="11" style="1" customWidth="1"/>
    <col min="2042" max="2042" width="15" style="1" customWidth="1"/>
    <col min="2043" max="2043" width="11" style="1" customWidth="1"/>
    <col min="2044" max="2044" width="12.7109375" style="1" customWidth="1"/>
    <col min="2045" max="2045" width="12.85546875" style="1" customWidth="1"/>
    <col min="2046" max="2046" width="13.42578125" style="1" customWidth="1"/>
    <col min="2047" max="2050" width="9.140625" style="1"/>
    <col min="2051" max="2051" width="15.28515625" style="1" customWidth="1"/>
    <col min="2052" max="2052" width="9.28515625" style="1" bestFit="1" customWidth="1"/>
    <col min="2053" max="2053" width="9.140625" style="1"/>
    <col min="2054" max="2054" width="12.7109375" style="1" customWidth="1"/>
    <col min="2055" max="2293" width="9.140625" style="1"/>
    <col min="2294" max="2294" width="15.42578125" style="1" customWidth="1"/>
    <col min="2295" max="2295" width="14.42578125" style="1" customWidth="1"/>
    <col min="2296" max="2297" width="11" style="1" customWidth="1"/>
    <col min="2298" max="2298" width="15" style="1" customWidth="1"/>
    <col min="2299" max="2299" width="11" style="1" customWidth="1"/>
    <col min="2300" max="2300" width="12.7109375" style="1" customWidth="1"/>
    <col min="2301" max="2301" width="12.85546875" style="1" customWidth="1"/>
    <col min="2302" max="2302" width="13.42578125" style="1" customWidth="1"/>
    <col min="2303" max="2306" width="9.140625" style="1"/>
    <col min="2307" max="2307" width="15.28515625" style="1" customWidth="1"/>
    <col min="2308" max="2308" width="9.28515625" style="1" bestFit="1" customWidth="1"/>
    <col min="2309" max="2309" width="9.140625" style="1"/>
    <col min="2310" max="2310" width="12.7109375" style="1" customWidth="1"/>
    <col min="2311" max="2549" width="9.140625" style="1"/>
    <col min="2550" max="2550" width="15.42578125" style="1" customWidth="1"/>
    <col min="2551" max="2551" width="14.42578125" style="1" customWidth="1"/>
    <col min="2552" max="2553" width="11" style="1" customWidth="1"/>
    <col min="2554" max="2554" width="15" style="1" customWidth="1"/>
    <col min="2555" max="2555" width="11" style="1" customWidth="1"/>
    <col min="2556" max="2556" width="12.7109375" style="1" customWidth="1"/>
    <col min="2557" max="2557" width="12.85546875" style="1" customWidth="1"/>
    <col min="2558" max="2558" width="13.42578125" style="1" customWidth="1"/>
    <col min="2559" max="2562" width="9.140625" style="1"/>
    <col min="2563" max="2563" width="15.28515625" style="1" customWidth="1"/>
    <col min="2564" max="2564" width="9.28515625" style="1" bestFit="1" customWidth="1"/>
    <col min="2565" max="2565" width="9.140625" style="1"/>
    <col min="2566" max="2566" width="12.7109375" style="1" customWidth="1"/>
    <col min="2567" max="2805" width="9.140625" style="1"/>
    <col min="2806" max="2806" width="15.42578125" style="1" customWidth="1"/>
    <col min="2807" max="2807" width="14.42578125" style="1" customWidth="1"/>
    <col min="2808" max="2809" width="11" style="1" customWidth="1"/>
    <col min="2810" max="2810" width="15" style="1" customWidth="1"/>
    <col min="2811" max="2811" width="11" style="1" customWidth="1"/>
    <col min="2812" max="2812" width="12.7109375" style="1" customWidth="1"/>
    <col min="2813" max="2813" width="12.85546875" style="1" customWidth="1"/>
    <col min="2814" max="2814" width="13.42578125" style="1" customWidth="1"/>
    <col min="2815" max="2818" width="9.140625" style="1"/>
    <col min="2819" max="2819" width="15.28515625" style="1" customWidth="1"/>
    <col min="2820" max="2820" width="9.28515625" style="1" bestFit="1" customWidth="1"/>
    <col min="2821" max="2821" width="9.140625" style="1"/>
    <col min="2822" max="2822" width="12.7109375" style="1" customWidth="1"/>
    <col min="2823" max="3061" width="9.140625" style="1"/>
    <col min="3062" max="3062" width="15.42578125" style="1" customWidth="1"/>
    <col min="3063" max="3063" width="14.42578125" style="1" customWidth="1"/>
    <col min="3064" max="3065" width="11" style="1" customWidth="1"/>
    <col min="3066" max="3066" width="15" style="1" customWidth="1"/>
    <col min="3067" max="3067" width="11" style="1" customWidth="1"/>
    <col min="3068" max="3068" width="12.7109375" style="1" customWidth="1"/>
    <col min="3069" max="3069" width="12.85546875" style="1" customWidth="1"/>
    <col min="3070" max="3070" width="13.42578125" style="1" customWidth="1"/>
    <col min="3071" max="3074" width="9.140625" style="1"/>
    <col min="3075" max="3075" width="15.28515625" style="1" customWidth="1"/>
    <col min="3076" max="3076" width="9.28515625" style="1" bestFit="1" customWidth="1"/>
    <col min="3077" max="3077" width="9.140625" style="1"/>
    <col min="3078" max="3078" width="12.7109375" style="1" customWidth="1"/>
    <col min="3079" max="3317" width="9.140625" style="1"/>
    <col min="3318" max="3318" width="15.42578125" style="1" customWidth="1"/>
    <col min="3319" max="3319" width="14.42578125" style="1" customWidth="1"/>
    <col min="3320" max="3321" width="11" style="1" customWidth="1"/>
    <col min="3322" max="3322" width="15" style="1" customWidth="1"/>
    <col min="3323" max="3323" width="11" style="1" customWidth="1"/>
    <col min="3324" max="3324" width="12.7109375" style="1" customWidth="1"/>
    <col min="3325" max="3325" width="12.85546875" style="1" customWidth="1"/>
    <col min="3326" max="3326" width="13.42578125" style="1" customWidth="1"/>
    <col min="3327" max="3330" width="9.140625" style="1"/>
    <col min="3331" max="3331" width="15.28515625" style="1" customWidth="1"/>
    <col min="3332" max="3332" width="9.28515625" style="1" bestFit="1" customWidth="1"/>
    <col min="3333" max="3333" width="9.140625" style="1"/>
    <col min="3334" max="3334" width="12.7109375" style="1" customWidth="1"/>
    <col min="3335" max="3573" width="9.140625" style="1"/>
    <col min="3574" max="3574" width="15.42578125" style="1" customWidth="1"/>
    <col min="3575" max="3575" width="14.42578125" style="1" customWidth="1"/>
    <col min="3576" max="3577" width="11" style="1" customWidth="1"/>
    <col min="3578" max="3578" width="15" style="1" customWidth="1"/>
    <col min="3579" max="3579" width="11" style="1" customWidth="1"/>
    <col min="3580" max="3580" width="12.7109375" style="1" customWidth="1"/>
    <col min="3581" max="3581" width="12.85546875" style="1" customWidth="1"/>
    <col min="3582" max="3582" width="13.42578125" style="1" customWidth="1"/>
    <col min="3583" max="3586" width="9.140625" style="1"/>
    <col min="3587" max="3587" width="15.28515625" style="1" customWidth="1"/>
    <col min="3588" max="3588" width="9.28515625" style="1" bestFit="1" customWidth="1"/>
    <col min="3589" max="3589" width="9.140625" style="1"/>
    <col min="3590" max="3590" width="12.7109375" style="1" customWidth="1"/>
    <col min="3591" max="3829" width="9.140625" style="1"/>
    <col min="3830" max="3830" width="15.42578125" style="1" customWidth="1"/>
    <col min="3831" max="3831" width="14.42578125" style="1" customWidth="1"/>
    <col min="3832" max="3833" width="11" style="1" customWidth="1"/>
    <col min="3834" max="3834" width="15" style="1" customWidth="1"/>
    <col min="3835" max="3835" width="11" style="1" customWidth="1"/>
    <col min="3836" max="3836" width="12.7109375" style="1" customWidth="1"/>
    <col min="3837" max="3837" width="12.85546875" style="1" customWidth="1"/>
    <col min="3838" max="3838" width="13.42578125" style="1" customWidth="1"/>
    <col min="3839" max="3842" width="9.140625" style="1"/>
    <col min="3843" max="3843" width="15.28515625" style="1" customWidth="1"/>
    <col min="3844" max="3844" width="9.28515625" style="1" bestFit="1" customWidth="1"/>
    <col min="3845" max="3845" width="9.140625" style="1"/>
    <col min="3846" max="3846" width="12.7109375" style="1" customWidth="1"/>
    <col min="3847" max="4085" width="9.140625" style="1"/>
    <col min="4086" max="4086" width="15.42578125" style="1" customWidth="1"/>
    <col min="4087" max="4087" width="14.42578125" style="1" customWidth="1"/>
    <col min="4088" max="4089" width="11" style="1" customWidth="1"/>
    <col min="4090" max="4090" width="15" style="1" customWidth="1"/>
    <col min="4091" max="4091" width="11" style="1" customWidth="1"/>
    <col min="4092" max="4092" width="12.7109375" style="1" customWidth="1"/>
    <col min="4093" max="4093" width="12.85546875" style="1" customWidth="1"/>
    <col min="4094" max="4094" width="13.42578125" style="1" customWidth="1"/>
    <col min="4095" max="4098" width="9.140625" style="1"/>
    <col min="4099" max="4099" width="15.28515625" style="1" customWidth="1"/>
    <col min="4100" max="4100" width="9.28515625" style="1" bestFit="1" customWidth="1"/>
    <col min="4101" max="4101" width="9.140625" style="1"/>
    <col min="4102" max="4102" width="12.7109375" style="1" customWidth="1"/>
    <col min="4103" max="4341" width="9.140625" style="1"/>
    <col min="4342" max="4342" width="15.42578125" style="1" customWidth="1"/>
    <col min="4343" max="4343" width="14.42578125" style="1" customWidth="1"/>
    <col min="4344" max="4345" width="11" style="1" customWidth="1"/>
    <col min="4346" max="4346" width="15" style="1" customWidth="1"/>
    <col min="4347" max="4347" width="11" style="1" customWidth="1"/>
    <col min="4348" max="4348" width="12.7109375" style="1" customWidth="1"/>
    <col min="4349" max="4349" width="12.85546875" style="1" customWidth="1"/>
    <col min="4350" max="4350" width="13.42578125" style="1" customWidth="1"/>
    <col min="4351" max="4354" width="9.140625" style="1"/>
    <col min="4355" max="4355" width="15.28515625" style="1" customWidth="1"/>
    <col min="4356" max="4356" width="9.28515625" style="1" bestFit="1" customWidth="1"/>
    <col min="4357" max="4357" width="9.140625" style="1"/>
    <col min="4358" max="4358" width="12.7109375" style="1" customWidth="1"/>
    <col min="4359" max="4597" width="9.140625" style="1"/>
    <col min="4598" max="4598" width="15.42578125" style="1" customWidth="1"/>
    <col min="4599" max="4599" width="14.42578125" style="1" customWidth="1"/>
    <col min="4600" max="4601" width="11" style="1" customWidth="1"/>
    <col min="4602" max="4602" width="15" style="1" customWidth="1"/>
    <col min="4603" max="4603" width="11" style="1" customWidth="1"/>
    <col min="4604" max="4604" width="12.7109375" style="1" customWidth="1"/>
    <col min="4605" max="4605" width="12.85546875" style="1" customWidth="1"/>
    <col min="4606" max="4606" width="13.42578125" style="1" customWidth="1"/>
    <col min="4607" max="4610" width="9.140625" style="1"/>
    <col min="4611" max="4611" width="15.28515625" style="1" customWidth="1"/>
    <col min="4612" max="4612" width="9.28515625" style="1" bestFit="1" customWidth="1"/>
    <col min="4613" max="4613" width="9.140625" style="1"/>
    <col min="4614" max="4614" width="12.7109375" style="1" customWidth="1"/>
    <col min="4615" max="4853" width="9.140625" style="1"/>
    <col min="4854" max="4854" width="15.42578125" style="1" customWidth="1"/>
    <col min="4855" max="4855" width="14.42578125" style="1" customWidth="1"/>
    <col min="4856" max="4857" width="11" style="1" customWidth="1"/>
    <col min="4858" max="4858" width="15" style="1" customWidth="1"/>
    <col min="4859" max="4859" width="11" style="1" customWidth="1"/>
    <col min="4860" max="4860" width="12.7109375" style="1" customWidth="1"/>
    <col min="4861" max="4861" width="12.85546875" style="1" customWidth="1"/>
    <col min="4862" max="4862" width="13.42578125" style="1" customWidth="1"/>
    <col min="4863" max="4866" width="9.140625" style="1"/>
    <col min="4867" max="4867" width="15.28515625" style="1" customWidth="1"/>
    <col min="4868" max="4868" width="9.28515625" style="1" bestFit="1" customWidth="1"/>
    <col min="4869" max="4869" width="9.140625" style="1"/>
    <col min="4870" max="4870" width="12.7109375" style="1" customWidth="1"/>
    <col min="4871" max="5109" width="9.140625" style="1"/>
    <col min="5110" max="5110" width="15.42578125" style="1" customWidth="1"/>
    <col min="5111" max="5111" width="14.42578125" style="1" customWidth="1"/>
    <col min="5112" max="5113" width="11" style="1" customWidth="1"/>
    <col min="5114" max="5114" width="15" style="1" customWidth="1"/>
    <col min="5115" max="5115" width="11" style="1" customWidth="1"/>
    <col min="5116" max="5116" width="12.7109375" style="1" customWidth="1"/>
    <col min="5117" max="5117" width="12.85546875" style="1" customWidth="1"/>
    <col min="5118" max="5118" width="13.42578125" style="1" customWidth="1"/>
    <col min="5119" max="5122" width="9.140625" style="1"/>
    <col min="5123" max="5123" width="15.28515625" style="1" customWidth="1"/>
    <col min="5124" max="5124" width="9.28515625" style="1" bestFit="1" customWidth="1"/>
    <col min="5125" max="5125" width="9.140625" style="1"/>
    <col min="5126" max="5126" width="12.7109375" style="1" customWidth="1"/>
    <col min="5127" max="5365" width="9.140625" style="1"/>
    <col min="5366" max="5366" width="15.42578125" style="1" customWidth="1"/>
    <col min="5367" max="5367" width="14.42578125" style="1" customWidth="1"/>
    <col min="5368" max="5369" width="11" style="1" customWidth="1"/>
    <col min="5370" max="5370" width="15" style="1" customWidth="1"/>
    <col min="5371" max="5371" width="11" style="1" customWidth="1"/>
    <col min="5372" max="5372" width="12.7109375" style="1" customWidth="1"/>
    <col min="5373" max="5373" width="12.85546875" style="1" customWidth="1"/>
    <col min="5374" max="5374" width="13.42578125" style="1" customWidth="1"/>
    <col min="5375" max="5378" width="9.140625" style="1"/>
    <col min="5379" max="5379" width="15.28515625" style="1" customWidth="1"/>
    <col min="5380" max="5380" width="9.28515625" style="1" bestFit="1" customWidth="1"/>
    <col min="5381" max="5381" width="9.140625" style="1"/>
    <col min="5382" max="5382" width="12.7109375" style="1" customWidth="1"/>
    <col min="5383" max="5621" width="9.140625" style="1"/>
    <col min="5622" max="5622" width="15.42578125" style="1" customWidth="1"/>
    <col min="5623" max="5623" width="14.42578125" style="1" customWidth="1"/>
    <col min="5624" max="5625" width="11" style="1" customWidth="1"/>
    <col min="5626" max="5626" width="15" style="1" customWidth="1"/>
    <col min="5627" max="5627" width="11" style="1" customWidth="1"/>
    <col min="5628" max="5628" width="12.7109375" style="1" customWidth="1"/>
    <col min="5629" max="5629" width="12.85546875" style="1" customWidth="1"/>
    <col min="5630" max="5630" width="13.42578125" style="1" customWidth="1"/>
    <col min="5631" max="5634" width="9.140625" style="1"/>
    <col min="5635" max="5635" width="15.28515625" style="1" customWidth="1"/>
    <col min="5636" max="5636" width="9.28515625" style="1" bestFit="1" customWidth="1"/>
    <col min="5637" max="5637" width="9.140625" style="1"/>
    <col min="5638" max="5638" width="12.7109375" style="1" customWidth="1"/>
    <col min="5639" max="5877" width="9.140625" style="1"/>
    <col min="5878" max="5878" width="15.42578125" style="1" customWidth="1"/>
    <col min="5879" max="5879" width="14.42578125" style="1" customWidth="1"/>
    <col min="5880" max="5881" width="11" style="1" customWidth="1"/>
    <col min="5882" max="5882" width="15" style="1" customWidth="1"/>
    <col min="5883" max="5883" width="11" style="1" customWidth="1"/>
    <col min="5884" max="5884" width="12.7109375" style="1" customWidth="1"/>
    <col min="5885" max="5885" width="12.85546875" style="1" customWidth="1"/>
    <col min="5886" max="5886" width="13.42578125" style="1" customWidth="1"/>
    <col min="5887" max="5890" width="9.140625" style="1"/>
    <col min="5891" max="5891" width="15.28515625" style="1" customWidth="1"/>
    <col min="5892" max="5892" width="9.28515625" style="1" bestFit="1" customWidth="1"/>
    <col min="5893" max="5893" width="9.140625" style="1"/>
    <col min="5894" max="5894" width="12.7109375" style="1" customWidth="1"/>
    <col min="5895" max="6133" width="9.140625" style="1"/>
    <col min="6134" max="6134" width="15.42578125" style="1" customWidth="1"/>
    <col min="6135" max="6135" width="14.42578125" style="1" customWidth="1"/>
    <col min="6136" max="6137" width="11" style="1" customWidth="1"/>
    <col min="6138" max="6138" width="15" style="1" customWidth="1"/>
    <col min="6139" max="6139" width="11" style="1" customWidth="1"/>
    <col min="6140" max="6140" width="12.7109375" style="1" customWidth="1"/>
    <col min="6141" max="6141" width="12.85546875" style="1" customWidth="1"/>
    <col min="6142" max="6142" width="13.42578125" style="1" customWidth="1"/>
    <col min="6143" max="6146" width="9.140625" style="1"/>
    <col min="6147" max="6147" width="15.28515625" style="1" customWidth="1"/>
    <col min="6148" max="6148" width="9.28515625" style="1" bestFit="1" customWidth="1"/>
    <col min="6149" max="6149" width="9.140625" style="1"/>
    <col min="6150" max="6150" width="12.7109375" style="1" customWidth="1"/>
    <col min="6151" max="6389" width="9.140625" style="1"/>
    <col min="6390" max="6390" width="15.42578125" style="1" customWidth="1"/>
    <col min="6391" max="6391" width="14.42578125" style="1" customWidth="1"/>
    <col min="6392" max="6393" width="11" style="1" customWidth="1"/>
    <col min="6394" max="6394" width="15" style="1" customWidth="1"/>
    <col min="6395" max="6395" width="11" style="1" customWidth="1"/>
    <col min="6396" max="6396" width="12.7109375" style="1" customWidth="1"/>
    <col min="6397" max="6397" width="12.85546875" style="1" customWidth="1"/>
    <col min="6398" max="6398" width="13.42578125" style="1" customWidth="1"/>
    <col min="6399" max="6402" width="9.140625" style="1"/>
    <col min="6403" max="6403" width="15.28515625" style="1" customWidth="1"/>
    <col min="6404" max="6404" width="9.28515625" style="1" bestFit="1" customWidth="1"/>
    <col min="6405" max="6405" width="9.140625" style="1"/>
    <col min="6406" max="6406" width="12.7109375" style="1" customWidth="1"/>
    <col min="6407" max="6645" width="9.140625" style="1"/>
    <col min="6646" max="6646" width="15.42578125" style="1" customWidth="1"/>
    <col min="6647" max="6647" width="14.42578125" style="1" customWidth="1"/>
    <col min="6648" max="6649" width="11" style="1" customWidth="1"/>
    <col min="6650" max="6650" width="15" style="1" customWidth="1"/>
    <col min="6651" max="6651" width="11" style="1" customWidth="1"/>
    <col min="6652" max="6652" width="12.7109375" style="1" customWidth="1"/>
    <col min="6653" max="6653" width="12.85546875" style="1" customWidth="1"/>
    <col min="6654" max="6654" width="13.42578125" style="1" customWidth="1"/>
    <col min="6655" max="6658" width="9.140625" style="1"/>
    <col min="6659" max="6659" width="15.28515625" style="1" customWidth="1"/>
    <col min="6660" max="6660" width="9.28515625" style="1" bestFit="1" customWidth="1"/>
    <col min="6661" max="6661" width="9.140625" style="1"/>
    <col min="6662" max="6662" width="12.7109375" style="1" customWidth="1"/>
    <col min="6663" max="6901" width="9.140625" style="1"/>
    <col min="6902" max="6902" width="15.42578125" style="1" customWidth="1"/>
    <col min="6903" max="6903" width="14.42578125" style="1" customWidth="1"/>
    <col min="6904" max="6905" width="11" style="1" customWidth="1"/>
    <col min="6906" max="6906" width="15" style="1" customWidth="1"/>
    <col min="6907" max="6907" width="11" style="1" customWidth="1"/>
    <col min="6908" max="6908" width="12.7109375" style="1" customWidth="1"/>
    <col min="6909" max="6909" width="12.85546875" style="1" customWidth="1"/>
    <col min="6910" max="6910" width="13.42578125" style="1" customWidth="1"/>
    <col min="6911" max="6914" width="9.140625" style="1"/>
    <col min="6915" max="6915" width="15.28515625" style="1" customWidth="1"/>
    <col min="6916" max="6916" width="9.28515625" style="1" bestFit="1" customWidth="1"/>
    <col min="6917" max="6917" width="9.140625" style="1"/>
    <col min="6918" max="6918" width="12.7109375" style="1" customWidth="1"/>
    <col min="6919" max="7157" width="9.140625" style="1"/>
    <col min="7158" max="7158" width="15.42578125" style="1" customWidth="1"/>
    <col min="7159" max="7159" width="14.42578125" style="1" customWidth="1"/>
    <col min="7160" max="7161" width="11" style="1" customWidth="1"/>
    <col min="7162" max="7162" width="15" style="1" customWidth="1"/>
    <col min="7163" max="7163" width="11" style="1" customWidth="1"/>
    <col min="7164" max="7164" width="12.7109375" style="1" customWidth="1"/>
    <col min="7165" max="7165" width="12.85546875" style="1" customWidth="1"/>
    <col min="7166" max="7166" width="13.42578125" style="1" customWidth="1"/>
    <col min="7167" max="7170" width="9.140625" style="1"/>
    <col min="7171" max="7171" width="15.28515625" style="1" customWidth="1"/>
    <col min="7172" max="7172" width="9.28515625" style="1" bestFit="1" customWidth="1"/>
    <col min="7173" max="7173" width="9.140625" style="1"/>
    <col min="7174" max="7174" width="12.7109375" style="1" customWidth="1"/>
    <col min="7175" max="7413" width="9.140625" style="1"/>
    <col min="7414" max="7414" width="15.42578125" style="1" customWidth="1"/>
    <col min="7415" max="7415" width="14.42578125" style="1" customWidth="1"/>
    <col min="7416" max="7417" width="11" style="1" customWidth="1"/>
    <col min="7418" max="7418" width="15" style="1" customWidth="1"/>
    <col min="7419" max="7419" width="11" style="1" customWidth="1"/>
    <col min="7420" max="7420" width="12.7109375" style="1" customWidth="1"/>
    <col min="7421" max="7421" width="12.85546875" style="1" customWidth="1"/>
    <col min="7422" max="7422" width="13.42578125" style="1" customWidth="1"/>
    <col min="7423" max="7426" width="9.140625" style="1"/>
    <col min="7427" max="7427" width="15.28515625" style="1" customWidth="1"/>
    <col min="7428" max="7428" width="9.28515625" style="1" bestFit="1" customWidth="1"/>
    <col min="7429" max="7429" width="9.140625" style="1"/>
    <col min="7430" max="7430" width="12.7109375" style="1" customWidth="1"/>
    <col min="7431" max="7669" width="9.140625" style="1"/>
    <col min="7670" max="7670" width="15.42578125" style="1" customWidth="1"/>
    <col min="7671" max="7671" width="14.42578125" style="1" customWidth="1"/>
    <col min="7672" max="7673" width="11" style="1" customWidth="1"/>
    <col min="7674" max="7674" width="15" style="1" customWidth="1"/>
    <col min="7675" max="7675" width="11" style="1" customWidth="1"/>
    <col min="7676" max="7676" width="12.7109375" style="1" customWidth="1"/>
    <col min="7677" max="7677" width="12.85546875" style="1" customWidth="1"/>
    <col min="7678" max="7678" width="13.42578125" style="1" customWidth="1"/>
    <col min="7679" max="7682" width="9.140625" style="1"/>
    <col min="7683" max="7683" width="15.28515625" style="1" customWidth="1"/>
    <col min="7684" max="7684" width="9.28515625" style="1" bestFit="1" customWidth="1"/>
    <col min="7685" max="7685" width="9.140625" style="1"/>
    <col min="7686" max="7686" width="12.7109375" style="1" customWidth="1"/>
    <col min="7687" max="7925" width="9.140625" style="1"/>
    <col min="7926" max="7926" width="15.42578125" style="1" customWidth="1"/>
    <col min="7927" max="7927" width="14.42578125" style="1" customWidth="1"/>
    <col min="7928" max="7929" width="11" style="1" customWidth="1"/>
    <col min="7930" max="7930" width="15" style="1" customWidth="1"/>
    <col min="7931" max="7931" width="11" style="1" customWidth="1"/>
    <col min="7932" max="7932" width="12.7109375" style="1" customWidth="1"/>
    <col min="7933" max="7933" width="12.85546875" style="1" customWidth="1"/>
    <col min="7934" max="7934" width="13.42578125" style="1" customWidth="1"/>
    <col min="7935" max="7938" width="9.140625" style="1"/>
    <col min="7939" max="7939" width="15.28515625" style="1" customWidth="1"/>
    <col min="7940" max="7940" width="9.28515625" style="1" bestFit="1" customWidth="1"/>
    <col min="7941" max="7941" width="9.140625" style="1"/>
    <col min="7942" max="7942" width="12.7109375" style="1" customWidth="1"/>
    <col min="7943" max="8181" width="9.140625" style="1"/>
    <col min="8182" max="8182" width="15.42578125" style="1" customWidth="1"/>
    <col min="8183" max="8183" width="14.42578125" style="1" customWidth="1"/>
    <col min="8184" max="8185" width="11" style="1" customWidth="1"/>
    <col min="8186" max="8186" width="15" style="1" customWidth="1"/>
    <col min="8187" max="8187" width="11" style="1" customWidth="1"/>
    <col min="8188" max="8188" width="12.7109375" style="1" customWidth="1"/>
    <col min="8189" max="8189" width="12.85546875" style="1" customWidth="1"/>
    <col min="8190" max="8190" width="13.42578125" style="1" customWidth="1"/>
    <col min="8191" max="8194" width="9.140625" style="1"/>
    <col min="8195" max="8195" width="15.28515625" style="1" customWidth="1"/>
    <col min="8196" max="8196" width="9.28515625" style="1" bestFit="1" customWidth="1"/>
    <col min="8197" max="8197" width="9.140625" style="1"/>
    <col min="8198" max="8198" width="12.7109375" style="1" customWidth="1"/>
    <col min="8199" max="8437" width="9.140625" style="1"/>
    <col min="8438" max="8438" width="15.42578125" style="1" customWidth="1"/>
    <col min="8439" max="8439" width="14.42578125" style="1" customWidth="1"/>
    <col min="8440" max="8441" width="11" style="1" customWidth="1"/>
    <col min="8442" max="8442" width="15" style="1" customWidth="1"/>
    <col min="8443" max="8443" width="11" style="1" customWidth="1"/>
    <col min="8444" max="8444" width="12.7109375" style="1" customWidth="1"/>
    <col min="8445" max="8445" width="12.85546875" style="1" customWidth="1"/>
    <col min="8446" max="8446" width="13.42578125" style="1" customWidth="1"/>
    <col min="8447" max="8450" width="9.140625" style="1"/>
    <col min="8451" max="8451" width="15.28515625" style="1" customWidth="1"/>
    <col min="8452" max="8452" width="9.28515625" style="1" bestFit="1" customWidth="1"/>
    <col min="8453" max="8453" width="9.140625" style="1"/>
    <col min="8454" max="8454" width="12.7109375" style="1" customWidth="1"/>
    <col min="8455" max="8693" width="9.140625" style="1"/>
    <col min="8694" max="8694" width="15.42578125" style="1" customWidth="1"/>
    <col min="8695" max="8695" width="14.42578125" style="1" customWidth="1"/>
    <col min="8696" max="8697" width="11" style="1" customWidth="1"/>
    <col min="8698" max="8698" width="15" style="1" customWidth="1"/>
    <col min="8699" max="8699" width="11" style="1" customWidth="1"/>
    <col min="8700" max="8700" width="12.7109375" style="1" customWidth="1"/>
    <col min="8701" max="8701" width="12.85546875" style="1" customWidth="1"/>
    <col min="8702" max="8702" width="13.42578125" style="1" customWidth="1"/>
    <col min="8703" max="8706" width="9.140625" style="1"/>
    <col min="8707" max="8707" width="15.28515625" style="1" customWidth="1"/>
    <col min="8708" max="8708" width="9.28515625" style="1" bestFit="1" customWidth="1"/>
    <col min="8709" max="8709" width="9.140625" style="1"/>
    <col min="8710" max="8710" width="12.7109375" style="1" customWidth="1"/>
    <col min="8711" max="8949" width="9.140625" style="1"/>
    <col min="8950" max="8950" width="15.42578125" style="1" customWidth="1"/>
    <col min="8951" max="8951" width="14.42578125" style="1" customWidth="1"/>
    <col min="8952" max="8953" width="11" style="1" customWidth="1"/>
    <col min="8954" max="8954" width="15" style="1" customWidth="1"/>
    <col min="8955" max="8955" width="11" style="1" customWidth="1"/>
    <col min="8956" max="8956" width="12.7109375" style="1" customWidth="1"/>
    <col min="8957" max="8957" width="12.85546875" style="1" customWidth="1"/>
    <col min="8958" max="8958" width="13.42578125" style="1" customWidth="1"/>
    <col min="8959" max="8962" width="9.140625" style="1"/>
    <col min="8963" max="8963" width="15.28515625" style="1" customWidth="1"/>
    <col min="8964" max="8964" width="9.28515625" style="1" bestFit="1" customWidth="1"/>
    <col min="8965" max="8965" width="9.140625" style="1"/>
    <col min="8966" max="8966" width="12.7109375" style="1" customWidth="1"/>
    <col min="8967" max="9205" width="9.140625" style="1"/>
    <col min="9206" max="9206" width="15.42578125" style="1" customWidth="1"/>
    <col min="9207" max="9207" width="14.42578125" style="1" customWidth="1"/>
    <col min="9208" max="9209" width="11" style="1" customWidth="1"/>
    <col min="9210" max="9210" width="15" style="1" customWidth="1"/>
    <col min="9211" max="9211" width="11" style="1" customWidth="1"/>
    <col min="9212" max="9212" width="12.7109375" style="1" customWidth="1"/>
    <col min="9213" max="9213" width="12.85546875" style="1" customWidth="1"/>
    <col min="9214" max="9214" width="13.42578125" style="1" customWidth="1"/>
    <col min="9215" max="9218" width="9.140625" style="1"/>
    <col min="9219" max="9219" width="15.28515625" style="1" customWidth="1"/>
    <col min="9220" max="9220" width="9.28515625" style="1" bestFit="1" customWidth="1"/>
    <col min="9221" max="9221" width="9.140625" style="1"/>
    <col min="9222" max="9222" width="12.7109375" style="1" customWidth="1"/>
    <col min="9223" max="9461" width="9.140625" style="1"/>
    <col min="9462" max="9462" width="15.42578125" style="1" customWidth="1"/>
    <col min="9463" max="9463" width="14.42578125" style="1" customWidth="1"/>
    <col min="9464" max="9465" width="11" style="1" customWidth="1"/>
    <col min="9466" max="9466" width="15" style="1" customWidth="1"/>
    <col min="9467" max="9467" width="11" style="1" customWidth="1"/>
    <col min="9468" max="9468" width="12.7109375" style="1" customWidth="1"/>
    <col min="9469" max="9469" width="12.85546875" style="1" customWidth="1"/>
    <col min="9470" max="9470" width="13.42578125" style="1" customWidth="1"/>
    <col min="9471" max="9474" width="9.140625" style="1"/>
    <col min="9475" max="9475" width="15.28515625" style="1" customWidth="1"/>
    <col min="9476" max="9476" width="9.28515625" style="1" bestFit="1" customWidth="1"/>
    <col min="9477" max="9477" width="9.140625" style="1"/>
    <col min="9478" max="9478" width="12.7109375" style="1" customWidth="1"/>
    <col min="9479" max="9717" width="9.140625" style="1"/>
    <col min="9718" max="9718" width="15.42578125" style="1" customWidth="1"/>
    <col min="9719" max="9719" width="14.42578125" style="1" customWidth="1"/>
    <col min="9720" max="9721" width="11" style="1" customWidth="1"/>
    <col min="9722" max="9722" width="15" style="1" customWidth="1"/>
    <col min="9723" max="9723" width="11" style="1" customWidth="1"/>
    <col min="9724" max="9724" width="12.7109375" style="1" customWidth="1"/>
    <col min="9725" max="9725" width="12.85546875" style="1" customWidth="1"/>
    <col min="9726" max="9726" width="13.42578125" style="1" customWidth="1"/>
    <col min="9727" max="9730" width="9.140625" style="1"/>
    <col min="9731" max="9731" width="15.28515625" style="1" customWidth="1"/>
    <col min="9732" max="9732" width="9.28515625" style="1" bestFit="1" customWidth="1"/>
    <col min="9733" max="9733" width="9.140625" style="1"/>
    <col min="9734" max="9734" width="12.7109375" style="1" customWidth="1"/>
    <col min="9735" max="9973" width="9.140625" style="1"/>
    <col min="9974" max="9974" width="15.42578125" style="1" customWidth="1"/>
    <col min="9975" max="9975" width="14.42578125" style="1" customWidth="1"/>
    <col min="9976" max="9977" width="11" style="1" customWidth="1"/>
    <col min="9978" max="9978" width="15" style="1" customWidth="1"/>
    <col min="9979" max="9979" width="11" style="1" customWidth="1"/>
    <col min="9980" max="9980" width="12.7109375" style="1" customWidth="1"/>
    <col min="9981" max="9981" width="12.85546875" style="1" customWidth="1"/>
    <col min="9982" max="9982" width="13.42578125" style="1" customWidth="1"/>
    <col min="9983" max="9986" width="9.140625" style="1"/>
    <col min="9987" max="9987" width="15.28515625" style="1" customWidth="1"/>
    <col min="9988" max="9988" width="9.28515625" style="1" bestFit="1" customWidth="1"/>
    <col min="9989" max="9989" width="9.140625" style="1"/>
    <col min="9990" max="9990" width="12.7109375" style="1" customWidth="1"/>
    <col min="9991" max="10229" width="9.140625" style="1"/>
    <col min="10230" max="10230" width="15.42578125" style="1" customWidth="1"/>
    <col min="10231" max="10231" width="14.42578125" style="1" customWidth="1"/>
    <col min="10232" max="10233" width="11" style="1" customWidth="1"/>
    <col min="10234" max="10234" width="15" style="1" customWidth="1"/>
    <col min="10235" max="10235" width="11" style="1" customWidth="1"/>
    <col min="10236" max="10236" width="12.7109375" style="1" customWidth="1"/>
    <col min="10237" max="10237" width="12.85546875" style="1" customWidth="1"/>
    <col min="10238" max="10238" width="13.42578125" style="1" customWidth="1"/>
    <col min="10239" max="10242" width="9.140625" style="1"/>
    <col min="10243" max="10243" width="15.28515625" style="1" customWidth="1"/>
    <col min="10244" max="10244" width="9.28515625" style="1" bestFit="1" customWidth="1"/>
    <col min="10245" max="10245" width="9.140625" style="1"/>
    <col min="10246" max="10246" width="12.7109375" style="1" customWidth="1"/>
    <col min="10247" max="10485" width="9.140625" style="1"/>
    <col min="10486" max="10486" width="15.42578125" style="1" customWidth="1"/>
    <col min="10487" max="10487" width="14.42578125" style="1" customWidth="1"/>
    <col min="10488" max="10489" width="11" style="1" customWidth="1"/>
    <col min="10490" max="10490" width="15" style="1" customWidth="1"/>
    <col min="10491" max="10491" width="11" style="1" customWidth="1"/>
    <col min="10492" max="10492" width="12.7109375" style="1" customWidth="1"/>
    <col min="10493" max="10493" width="12.85546875" style="1" customWidth="1"/>
    <col min="10494" max="10494" width="13.42578125" style="1" customWidth="1"/>
    <col min="10495" max="10498" width="9.140625" style="1"/>
    <col min="10499" max="10499" width="15.28515625" style="1" customWidth="1"/>
    <col min="10500" max="10500" width="9.28515625" style="1" bestFit="1" customWidth="1"/>
    <col min="10501" max="10501" width="9.140625" style="1"/>
    <col min="10502" max="10502" width="12.7109375" style="1" customWidth="1"/>
    <col min="10503" max="10741" width="9.140625" style="1"/>
    <col min="10742" max="10742" width="15.42578125" style="1" customWidth="1"/>
    <col min="10743" max="10743" width="14.42578125" style="1" customWidth="1"/>
    <col min="10744" max="10745" width="11" style="1" customWidth="1"/>
    <col min="10746" max="10746" width="15" style="1" customWidth="1"/>
    <col min="10747" max="10747" width="11" style="1" customWidth="1"/>
    <col min="10748" max="10748" width="12.7109375" style="1" customWidth="1"/>
    <col min="10749" max="10749" width="12.85546875" style="1" customWidth="1"/>
    <col min="10750" max="10750" width="13.42578125" style="1" customWidth="1"/>
    <col min="10751" max="10754" width="9.140625" style="1"/>
    <col min="10755" max="10755" width="15.28515625" style="1" customWidth="1"/>
    <col min="10756" max="10756" width="9.28515625" style="1" bestFit="1" customWidth="1"/>
    <col min="10757" max="10757" width="9.140625" style="1"/>
    <col min="10758" max="10758" width="12.7109375" style="1" customWidth="1"/>
    <col min="10759" max="10997" width="9.140625" style="1"/>
    <col min="10998" max="10998" width="15.42578125" style="1" customWidth="1"/>
    <col min="10999" max="10999" width="14.42578125" style="1" customWidth="1"/>
    <col min="11000" max="11001" width="11" style="1" customWidth="1"/>
    <col min="11002" max="11002" width="15" style="1" customWidth="1"/>
    <col min="11003" max="11003" width="11" style="1" customWidth="1"/>
    <col min="11004" max="11004" width="12.7109375" style="1" customWidth="1"/>
    <col min="11005" max="11005" width="12.85546875" style="1" customWidth="1"/>
    <col min="11006" max="11006" width="13.42578125" style="1" customWidth="1"/>
    <col min="11007" max="11010" width="9.140625" style="1"/>
    <col min="11011" max="11011" width="15.28515625" style="1" customWidth="1"/>
    <col min="11012" max="11012" width="9.28515625" style="1" bestFit="1" customWidth="1"/>
    <col min="11013" max="11013" width="9.140625" style="1"/>
    <col min="11014" max="11014" width="12.7109375" style="1" customWidth="1"/>
    <col min="11015" max="11253" width="9.140625" style="1"/>
    <col min="11254" max="11254" width="15.42578125" style="1" customWidth="1"/>
    <col min="11255" max="11255" width="14.42578125" style="1" customWidth="1"/>
    <col min="11256" max="11257" width="11" style="1" customWidth="1"/>
    <col min="11258" max="11258" width="15" style="1" customWidth="1"/>
    <col min="11259" max="11259" width="11" style="1" customWidth="1"/>
    <col min="11260" max="11260" width="12.7109375" style="1" customWidth="1"/>
    <col min="11261" max="11261" width="12.85546875" style="1" customWidth="1"/>
    <col min="11262" max="11262" width="13.42578125" style="1" customWidth="1"/>
    <col min="11263" max="11266" width="9.140625" style="1"/>
    <col min="11267" max="11267" width="15.28515625" style="1" customWidth="1"/>
    <col min="11268" max="11268" width="9.28515625" style="1" bestFit="1" customWidth="1"/>
    <col min="11269" max="11269" width="9.140625" style="1"/>
    <col min="11270" max="11270" width="12.7109375" style="1" customWidth="1"/>
    <col min="11271" max="11509" width="9.140625" style="1"/>
    <col min="11510" max="11510" width="15.42578125" style="1" customWidth="1"/>
    <col min="11511" max="11511" width="14.42578125" style="1" customWidth="1"/>
    <col min="11512" max="11513" width="11" style="1" customWidth="1"/>
    <col min="11514" max="11514" width="15" style="1" customWidth="1"/>
    <col min="11515" max="11515" width="11" style="1" customWidth="1"/>
    <col min="11516" max="11516" width="12.7109375" style="1" customWidth="1"/>
    <col min="11517" max="11517" width="12.85546875" style="1" customWidth="1"/>
    <col min="11518" max="11518" width="13.42578125" style="1" customWidth="1"/>
    <col min="11519" max="11522" width="9.140625" style="1"/>
    <col min="11523" max="11523" width="15.28515625" style="1" customWidth="1"/>
    <col min="11524" max="11524" width="9.28515625" style="1" bestFit="1" customWidth="1"/>
    <col min="11525" max="11525" width="9.140625" style="1"/>
    <col min="11526" max="11526" width="12.7109375" style="1" customWidth="1"/>
    <col min="11527" max="11765" width="9.140625" style="1"/>
    <col min="11766" max="11766" width="15.42578125" style="1" customWidth="1"/>
    <col min="11767" max="11767" width="14.42578125" style="1" customWidth="1"/>
    <col min="11768" max="11769" width="11" style="1" customWidth="1"/>
    <col min="11770" max="11770" width="15" style="1" customWidth="1"/>
    <col min="11771" max="11771" width="11" style="1" customWidth="1"/>
    <col min="11772" max="11772" width="12.7109375" style="1" customWidth="1"/>
    <col min="11773" max="11773" width="12.85546875" style="1" customWidth="1"/>
    <col min="11774" max="11774" width="13.42578125" style="1" customWidth="1"/>
    <col min="11775" max="11778" width="9.140625" style="1"/>
    <col min="11779" max="11779" width="15.28515625" style="1" customWidth="1"/>
    <col min="11780" max="11780" width="9.28515625" style="1" bestFit="1" customWidth="1"/>
    <col min="11781" max="11781" width="9.140625" style="1"/>
    <col min="11782" max="11782" width="12.7109375" style="1" customWidth="1"/>
    <col min="11783" max="12021" width="9.140625" style="1"/>
    <col min="12022" max="12022" width="15.42578125" style="1" customWidth="1"/>
    <col min="12023" max="12023" width="14.42578125" style="1" customWidth="1"/>
    <col min="12024" max="12025" width="11" style="1" customWidth="1"/>
    <col min="12026" max="12026" width="15" style="1" customWidth="1"/>
    <col min="12027" max="12027" width="11" style="1" customWidth="1"/>
    <col min="12028" max="12028" width="12.7109375" style="1" customWidth="1"/>
    <col min="12029" max="12029" width="12.85546875" style="1" customWidth="1"/>
    <col min="12030" max="12030" width="13.42578125" style="1" customWidth="1"/>
    <col min="12031" max="12034" width="9.140625" style="1"/>
    <col min="12035" max="12035" width="15.28515625" style="1" customWidth="1"/>
    <col min="12036" max="12036" width="9.28515625" style="1" bestFit="1" customWidth="1"/>
    <col min="12037" max="12037" width="9.140625" style="1"/>
    <col min="12038" max="12038" width="12.7109375" style="1" customWidth="1"/>
    <col min="12039" max="12277" width="9.140625" style="1"/>
    <col min="12278" max="12278" width="15.42578125" style="1" customWidth="1"/>
    <col min="12279" max="12279" width="14.42578125" style="1" customWidth="1"/>
    <col min="12280" max="12281" width="11" style="1" customWidth="1"/>
    <col min="12282" max="12282" width="15" style="1" customWidth="1"/>
    <col min="12283" max="12283" width="11" style="1" customWidth="1"/>
    <col min="12284" max="12284" width="12.7109375" style="1" customWidth="1"/>
    <col min="12285" max="12285" width="12.85546875" style="1" customWidth="1"/>
    <col min="12286" max="12286" width="13.42578125" style="1" customWidth="1"/>
    <col min="12287" max="12290" width="9.140625" style="1"/>
    <col min="12291" max="12291" width="15.28515625" style="1" customWidth="1"/>
    <col min="12292" max="12292" width="9.28515625" style="1" bestFit="1" customWidth="1"/>
    <col min="12293" max="12293" width="9.140625" style="1"/>
    <col min="12294" max="12294" width="12.7109375" style="1" customWidth="1"/>
    <col min="12295" max="12533" width="9.140625" style="1"/>
    <col min="12534" max="12534" width="15.42578125" style="1" customWidth="1"/>
    <col min="12535" max="12535" width="14.42578125" style="1" customWidth="1"/>
    <col min="12536" max="12537" width="11" style="1" customWidth="1"/>
    <col min="12538" max="12538" width="15" style="1" customWidth="1"/>
    <col min="12539" max="12539" width="11" style="1" customWidth="1"/>
    <col min="12540" max="12540" width="12.7109375" style="1" customWidth="1"/>
    <col min="12541" max="12541" width="12.85546875" style="1" customWidth="1"/>
    <col min="12542" max="12542" width="13.42578125" style="1" customWidth="1"/>
    <col min="12543" max="12546" width="9.140625" style="1"/>
    <col min="12547" max="12547" width="15.28515625" style="1" customWidth="1"/>
    <col min="12548" max="12548" width="9.28515625" style="1" bestFit="1" customWidth="1"/>
    <col min="12549" max="12549" width="9.140625" style="1"/>
    <col min="12550" max="12550" width="12.7109375" style="1" customWidth="1"/>
    <col min="12551" max="12789" width="9.140625" style="1"/>
    <col min="12790" max="12790" width="15.42578125" style="1" customWidth="1"/>
    <col min="12791" max="12791" width="14.42578125" style="1" customWidth="1"/>
    <col min="12792" max="12793" width="11" style="1" customWidth="1"/>
    <col min="12794" max="12794" width="15" style="1" customWidth="1"/>
    <col min="12795" max="12795" width="11" style="1" customWidth="1"/>
    <col min="12796" max="12796" width="12.7109375" style="1" customWidth="1"/>
    <col min="12797" max="12797" width="12.85546875" style="1" customWidth="1"/>
    <col min="12798" max="12798" width="13.42578125" style="1" customWidth="1"/>
    <col min="12799" max="12802" width="9.140625" style="1"/>
    <col min="12803" max="12803" width="15.28515625" style="1" customWidth="1"/>
    <col min="12804" max="12804" width="9.28515625" style="1" bestFit="1" customWidth="1"/>
    <col min="12805" max="12805" width="9.140625" style="1"/>
    <col min="12806" max="12806" width="12.7109375" style="1" customWidth="1"/>
    <col min="12807" max="13045" width="9.140625" style="1"/>
    <col min="13046" max="13046" width="15.42578125" style="1" customWidth="1"/>
    <col min="13047" max="13047" width="14.42578125" style="1" customWidth="1"/>
    <col min="13048" max="13049" width="11" style="1" customWidth="1"/>
    <col min="13050" max="13050" width="15" style="1" customWidth="1"/>
    <col min="13051" max="13051" width="11" style="1" customWidth="1"/>
    <col min="13052" max="13052" width="12.7109375" style="1" customWidth="1"/>
    <col min="13053" max="13053" width="12.85546875" style="1" customWidth="1"/>
    <col min="13054" max="13054" width="13.42578125" style="1" customWidth="1"/>
    <col min="13055" max="13058" width="9.140625" style="1"/>
    <col min="13059" max="13059" width="15.28515625" style="1" customWidth="1"/>
    <col min="13060" max="13060" width="9.28515625" style="1" bestFit="1" customWidth="1"/>
    <col min="13061" max="13061" width="9.140625" style="1"/>
    <col min="13062" max="13062" width="12.7109375" style="1" customWidth="1"/>
    <col min="13063" max="13301" width="9.140625" style="1"/>
    <col min="13302" max="13302" width="15.42578125" style="1" customWidth="1"/>
    <col min="13303" max="13303" width="14.42578125" style="1" customWidth="1"/>
    <col min="13304" max="13305" width="11" style="1" customWidth="1"/>
    <col min="13306" max="13306" width="15" style="1" customWidth="1"/>
    <col min="13307" max="13307" width="11" style="1" customWidth="1"/>
    <col min="13308" max="13308" width="12.7109375" style="1" customWidth="1"/>
    <col min="13309" max="13309" width="12.85546875" style="1" customWidth="1"/>
    <col min="13310" max="13310" width="13.42578125" style="1" customWidth="1"/>
    <col min="13311" max="13314" width="9.140625" style="1"/>
    <col min="13315" max="13315" width="15.28515625" style="1" customWidth="1"/>
    <col min="13316" max="13316" width="9.28515625" style="1" bestFit="1" customWidth="1"/>
    <col min="13317" max="13317" width="9.140625" style="1"/>
    <col min="13318" max="13318" width="12.7109375" style="1" customWidth="1"/>
    <col min="13319" max="13557" width="9.140625" style="1"/>
    <col min="13558" max="13558" width="15.42578125" style="1" customWidth="1"/>
    <col min="13559" max="13559" width="14.42578125" style="1" customWidth="1"/>
    <col min="13560" max="13561" width="11" style="1" customWidth="1"/>
    <col min="13562" max="13562" width="15" style="1" customWidth="1"/>
    <col min="13563" max="13563" width="11" style="1" customWidth="1"/>
    <col min="13564" max="13564" width="12.7109375" style="1" customWidth="1"/>
    <col min="13565" max="13565" width="12.85546875" style="1" customWidth="1"/>
    <col min="13566" max="13566" width="13.42578125" style="1" customWidth="1"/>
    <col min="13567" max="13570" width="9.140625" style="1"/>
    <col min="13571" max="13571" width="15.28515625" style="1" customWidth="1"/>
    <col min="13572" max="13572" width="9.28515625" style="1" bestFit="1" customWidth="1"/>
    <col min="13573" max="13573" width="9.140625" style="1"/>
    <col min="13574" max="13574" width="12.7109375" style="1" customWidth="1"/>
    <col min="13575" max="13813" width="9.140625" style="1"/>
    <col min="13814" max="13814" width="15.42578125" style="1" customWidth="1"/>
    <col min="13815" max="13815" width="14.42578125" style="1" customWidth="1"/>
    <col min="13816" max="13817" width="11" style="1" customWidth="1"/>
    <col min="13818" max="13818" width="15" style="1" customWidth="1"/>
    <col min="13819" max="13819" width="11" style="1" customWidth="1"/>
    <col min="13820" max="13820" width="12.7109375" style="1" customWidth="1"/>
    <col min="13821" max="13821" width="12.85546875" style="1" customWidth="1"/>
    <col min="13822" max="13822" width="13.42578125" style="1" customWidth="1"/>
    <col min="13823" max="13826" width="9.140625" style="1"/>
    <col min="13827" max="13827" width="15.28515625" style="1" customWidth="1"/>
    <col min="13828" max="13828" width="9.28515625" style="1" bestFit="1" customWidth="1"/>
    <col min="13829" max="13829" width="9.140625" style="1"/>
    <col min="13830" max="13830" width="12.7109375" style="1" customWidth="1"/>
    <col min="13831" max="14069" width="9.140625" style="1"/>
    <col min="14070" max="14070" width="15.42578125" style="1" customWidth="1"/>
    <col min="14071" max="14071" width="14.42578125" style="1" customWidth="1"/>
    <col min="14072" max="14073" width="11" style="1" customWidth="1"/>
    <col min="14074" max="14074" width="15" style="1" customWidth="1"/>
    <col min="14075" max="14075" width="11" style="1" customWidth="1"/>
    <col min="14076" max="14076" width="12.7109375" style="1" customWidth="1"/>
    <col min="14077" max="14077" width="12.85546875" style="1" customWidth="1"/>
    <col min="14078" max="14078" width="13.42578125" style="1" customWidth="1"/>
    <col min="14079" max="14082" width="9.140625" style="1"/>
    <col min="14083" max="14083" width="15.28515625" style="1" customWidth="1"/>
    <col min="14084" max="14084" width="9.28515625" style="1" bestFit="1" customWidth="1"/>
    <col min="14085" max="14085" width="9.140625" style="1"/>
    <col min="14086" max="14086" width="12.7109375" style="1" customWidth="1"/>
    <col min="14087" max="14325" width="9.140625" style="1"/>
    <col min="14326" max="14326" width="15.42578125" style="1" customWidth="1"/>
    <col min="14327" max="14327" width="14.42578125" style="1" customWidth="1"/>
    <col min="14328" max="14329" width="11" style="1" customWidth="1"/>
    <col min="14330" max="14330" width="15" style="1" customWidth="1"/>
    <col min="14331" max="14331" width="11" style="1" customWidth="1"/>
    <col min="14332" max="14332" width="12.7109375" style="1" customWidth="1"/>
    <col min="14333" max="14333" width="12.85546875" style="1" customWidth="1"/>
    <col min="14334" max="14334" width="13.42578125" style="1" customWidth="1"/>
    <col min="14335" max="14338" width="9.140625" style="1"/>
    <col min="14339" max="14339" width="15.28515625" style="1" customWidth="1"/>
    <col min="14340" max="14340" width="9.28515625" style="1" bestFit="1" customWidth="1"/>
    <col min="14341" max="14341" width="9.140625" style="1"/>
    <col min="14342" max="14342" width="12.7109375" style="1" customWidth="1"/>
    <col min="14343" max="14581" width="9.140625" style="1"/>
    <col min="14582" max="14582" width="15.42578125" style="1" customWidth="1"/>
    <col min="14583" max="14583" width="14.42578125" style="1" customWidth="1"/>
    <col min="14584" max="14585" width="11" style="1" customWidth="1"/>
    <col min="14586" max="14586" width="15" style="1" customWidth="1"/>
    <col min="14587" max="14587" width="11" style="1" customWidth="1"/>
    <col min="14588" max="14588" width="12.7109375" style="1" customWidth="1"/>
    <col min="14589" max="14589" width="12.85546875" style="1" customWidth="1"/>
    <col min="14590" max="14590" width="13.42578125" style="1" customWidth="1"/>
    <col min="14591" max="14594" width="9.140625" style="1"/>
    <col min="14595" max="14595" width="15.28515625" style="1" customWidth="1"/>
    <col min="14596" max="14596" width="9.28515625" style="1" bestFit="1" customWidth="1"/>
    <col min="14597" max="14597" width="9.140625" style="1"/>
    <col min="14598" max="14598" width="12.7109375" style="1" customWidth="1"/>
    <col min="14599" max="14837" width="9.140625" style="1"/>
    <col min="14838" max="14838" width="15.42578125" style="1" customWidth="1"/>
    <col min="14839" max="14839" width="14.42578125" style="1" customWidth="1"/>
    <col min="14840" max="14841" width="11" style="1" customWidth="1"/>
    <col min="14842" max="14842" width="15" style="1" customWidth="1"/>
    <col min="14843" max="14843" width="11" style="1" customWidth="1"/>
    <col min="14844" max="14844" width="12.7109375" style="1" customWidth="1"/>
    <col min="14845" max="14845" width="12.85546875" style="1" customWidth="1"/>
    <col min="14846" max="14846" width="13.42578125" style="1" customWidth="1"/>
    <col min="14847" max="14850" width="9.140625" style="1"/>
    <col min="14851" max="14851" width="15.28515625" style="1" customWidth="1"/>
    <col min="14852" max="14852" width="9.28515625" style="1" bestFit="1" customWidth="1"/>
    <col min="14853" max="14853" width="9.140625" style="1"/>
    <col min="14854" max="14854" width="12.7109375" style="1" customWidth="1"/>
    <col min="14855" max="15093" width="9.140625" style="1"/>
    <col min="15094" max="15094" width="15.42578125" style="1" customWidth="1"/>
    <col min="15095" max="15095" width="14.42578125" style="1" customWidth="1"/>
    <col min="15096" max="15097" width="11" style="1" customWidth="1"/>
    <col min="15098" max="15098" width="15" style="1" customWidth="1"/>
    <col min="15099" max="15099" width="11" style="1" customWidth="1"/>
    <col min="15100" max="15100" width="12.7109375" style="1" customWidth="1"/>
    <col min="15101" max="15101" width="12.85546875" style="1" customWidth="1"/>
    <col min="15102" max="15102" width="13.42578125" style="1" customWidth="1"/>
    <col min="15103" max="15106" width="9.140625" style="1"/>
    <col min="15107" max="15107" width="15.28515625" style="1" customWidth="1"/>
    <col min="15108" max="15108" width="9.28515625" style="1" bestFit="1" customWidth="1"/>
    <col min="15109" max="15109" width="9.140625" style="1"/>
    <col min="15110" max="15110" width="12.7109375" style="1" customWidth="1"/>
    <col min="15111" max="15349" width="9.140625" style="1"/>
    <col min="15350" max="15350" width="15.42578125" style="1" customWidth="1"/>
    <col min="15351" max="15351" width="14.42578125" style="1" customWidth="1"/>
    <col min="15352" max="15353" width="11" style="1" customWidth="1"/>
    <col min="15354" max="15354" width="15" style="1" customWidth="1"/>
    <col min="15355" max="15355" width="11" style="1" customWidth="1"/>
    <col min="15356" max="15356" width="12.7109375" style="1" customWidth="1"/>
    <col min="15357" max="15357" width="12.85546875" style="1" customWidth="1"/>
    <col min="15358" max="15358" width="13.42578125" style="1" customWidth="1"/>
    <col min="15359" max="15362" width="9.140625" style="1"/>
    <col min="15363" max="15363" width="15.28515625" style="1" customWidth="1"/>
    <col min="15364" max="15364" width="9.28515625" style="1" bestFit="1" customWidth="1"/>
    <col min="15365" max="15365" width="9.140625" style="1"/>
    <col min="15366" max="15366" width="12.7109375" style="1" customWidth="1"/>
    <col min="15367" max="15605" width="9.140625" style="1"/>
    <col min="15606" max="15606" width="15.42578125" style="1" customWidth="1"/>
    <col min="15607" max="15607" width="14.42578125" style="1" customWidth="1"/>
    <col min="15608" max="15609" width="11" style="1" customWidth="1"/>
    <col min="15610" max="15610" width="15" style="1" customWidth="1"/>
    <col min="15611" max="15611" width="11" style="1" customWidth="1"/>
    <col min="15612" max="15612" width="12.7109375" style="1" customWidth="1"/>
    <col min="15613" max="15613" width="12.85546875" style="1" customWidth="1"/>
    <col min="15614" max="15614" width="13.42578125" style="1" customWidth="1"/>
    <col min="15615" max="15618" width="9.140625" style="1"/>
    <col min="15619" max="15619" width="15.28515625" style="1" customWidth="1"/>
    <col min="15620" max="15620" width="9.28515625" style="1" bestFit="1" customWidth="1"/>
    <col min="15621" max="15621" width="9.140625" style="1"/>
    <col min="15622" max="15622" width="12.7109375" style="1" customWidth="1"/>
    <col min="15623" max="15861" width="9.140625" style="1"/>
    <col min="15862" max="15862" width="15.42578125" style="1" customWidth="1"/>
    <col min="15863" max="15863" width="14.42578125" style="1" customWidth="1"/>
    <col min="15864" max="15865" width="11" style="1" customWidth="1"/>
    <col min="15866" max="15866" width="15" style="1" customWidth="1"/>
    <col min="15867" max="15867" width="11" style="1" customWidth="1"/>
    <col min="15868" max="15868" width="12.7109375" style="1" customWidth="1"/>
    <col min="15869" max="15869" width="12.85546875" style="1" customWidth="1"/>
    <col min="15870" max="15870" width="13.42578125" style="1" customWidth="1"/>
    <col min="15871" max="15874" width="9.140625" style="1"/>
    <col min="15875" max="15875" width="15.28515625" style="1" customWidth="1"/>
    <col min="15876" max="15876" width="9.28515625" style="1" bestFit="1" customWidth="1"/>
    <col min="15877" max="15877" width="9.140625" style="1"/>
    <col min="15878" max="15878" width="12.7109375" style="1" customWidth="1"/>
    <col min="15879" max="16117" width="9.140625" style="1"/>
    <col min="16118" max="16118" width="15.42578125" style="1" customWidth="1"/>
    <col min="16119" max="16119" width="14.42578125" style="1" customWidth="1"/>
    <col min="16120" max="16121" width="11" style="1" customWidth="1"/>
    <col min="16122" max="16122" width="15" style="1" customWidth="1"/>
    <col min="16123" max="16123" width="11" style="1" customWidth="1"/>
    <col min="16124" max="16124" width="12.7109375" style="1" customWidth="1"/>
    <col min="16125" max="16125" width="12.85546875" style="1" customWidth="1"/>
    <col min="16126" max="16126" width="13.42578125" style="1" customWidth="1"/>
    <col min="16127" max="16130" width="9.140625" style="1"/>
    <col min="16131" max="16131" width="15.28515625" style="1" customWidth="1"/>
    <col min="16132" max="16132" width="9.28515625" style="1" bestFit="1" customWidth="1"/>
    <col min="16133" max="16133" width="9.140625" style="1"/>
    <col min="16134" max="16134" width="12.7109375" style="1" customWidth="1"/>
    <col min="16135" max="16384" width="9.140625" style="1"/>
  </cols>
  <sheetData>
    <row r="1" spans="1:16" ht="15.75">
      <c r="D1" s="2" t="s">
        <v>8</v>
      </c>
      <c r="E1" s="3"/>
      <c r="F1" s="3"/>
      <c r="G1" s="3"/>
      <c r="H1" s="3"/>
      <c r="I1" s="3"/>
      <c r="J1" s="3"/>
    </row>
    <row r="2" spans="1:16">
      <c r="B2" s="4" t="s">
        <v>9</v>
      </c>
      <c r="C2" s="5">
        <f>COUNT(B13:B73)</f>
        <v>16</v>
      </c>
      <c r="D2" s="6" t="s">
        <v>0</v>
      </c>
      <c r="E2" s="6" t="s">
        <v>1</v>
      </c>
      <c r="F2" s="6" t="s">
        <v>2</v>
      </c>
      <c r="G2" s="6" t="s">
        <v>3</v>
      </c>
      <c r="H2" s="6" t="s">
        <v>4</v>
      </c>
      <c r="I2" s="6" t="s">
        <v>5</v>
      </c>
      <c r="J2" s="6" t="s">
        <v>10</v>
      </c>
      <c r="K2" s="6" t="s">
        <v>6</v>
      </c>
      <c r="L2" s="7" t="s">
        <v>7</v>
      </c>
    </row>
    <row r="3" spans="1:16">
      <c r="B3" s="4" t="s">
        <v>11</v>
      </c>
      <c r="C3" s="5">
        <f>COUNT(B13:H13)</f>
        <v>2</v>
      </c>
      <c r="D3" s="8" t="s">
        <v>12</v>
      </c>
      <c r="E3" s="9">
        <f>C3-1</f>
        <v>1</v>
      </c>
      <c r="F3" s="9">
        <f>(SUMSQ(B74:H74)/C2)-C6</f>
        <v>161.73011249999399</v>
      </c>
      <c r="G3" s="9">
        <f>F3/E3</f>
        <v>161.73011249999399</v>
      </c>
      <c r="H3" s="9">
        <f>G3/G5</f>
        <v>4.1878134273835439</v>
      </c>
      <c r="I3" s="10">
        <f>FINV(0.05,E3,E$5)</f>
        <v>4.5430771231332319</v>
      </c>
      <c r="J3" s="11" t="str">
        <f>IF(H3&gt;K3,"**",IF(H3&gt;I3,"*","NS"))</f>
        <v>NS</v>
      </c>
      <c r="K3" s="10">
        <f>FINV(0.01,E3,E$5)</f>
        <v>8.6831168138650661</v>
      </c>
      <c r="L3" s="1">
        <f>FDIST(H3,E3,E$5)</f>
        <v>5.8659013448989626E-2</v>
      </c>
    </row>
    <row r="4" spans="1:16">
      <c r="B4" s="4" t="s">
        <v>13</v>
      </c>
      <c r="C4" s="12">
        <f>I74</f>
        <v>2076.8199999999997</v>
      </c>
      <c r="D4" s="8" t="s">
        <v>14</v>
      </c>
      <c r="E4" s="9">
        <f>C2-1</f>
        <v>15</v>
      </c>
      <c r="F4" s="9">
        <f>(SUMSQ(I13:I73)/C3)-C6</f>
        <v>3896.7984875000257</v>
      </c>
      <c r="G4" s="9">
        <f>F4/E4</f>
        <v>259.78656583333503</v>
      </c>
      <c r="H4" s="9">
        <f>G4/G5</f>
        <v>6.7268714021993885</v>
      </c>
      <c r="I4" s="10">
        <f>FINV(0.05,E4,E$5)</f>
        <v>2.4034470720141474</v>
      </c>
      <c r="J4" s="11" t="str">
        <f>IF(H4&gt;K4,"**",IF(H4&gt;I4,"*","NS"))</f>
        <v>**</v>
      </c>
      <c r="K4" s="10">
        <f>FINV(0.01,E4,E$5)</f>
        <v>3.522193676841229</v>
      </c>
      <c r="L4" s="13">
        <f>FDIST(H4,E4,E$5)</f>
        <v>3.3160885214039503E-4</v>
      </c>
    </row>
    <row r="5" spans="1:16">
      <c r="B5" s="4" t="s">
        <v>15</v>
      </c>
      <c r="C5" s="12">
        <f>I74/(C2*C3)</f>
        <v>64.900624999999991</v>
      </c>
      <c r="D5" s="8" t="s">
        <v>16</v>
      </c>
      <c r="E5" s="9">
        <f>E4*E3</f>
        <v>15</v>
      </c>
      <c r="F5" s="9">
        <f>F6-F4-F3</f>
        <v>579.28838750001159</v>
      </c>
      <c r="G5" s="10">
        <f>F5/E5</f>
        <v>38.619225833334106</v>
      </c>
      <c r="H5" s="9"/>
      <c r="I5" s="9"/>
      <c r="J5" s="11"/>
    </row>
    <row r="6" spans="1:16">
      <c r="B6" s="4" t="s">
        <v>17</v>
      </c>
      <c r="C6" s="12">
        <f>POWER(I74,2)/(C2*C3)</f>
        <v>134786.91601249998</v>
      </c>
      <c r="D6" s="6" t="s">
        <v>18</v>
      </c>
      <c r="E6" s="14">
        <f>C2*C3-1</f>
        <v>31</v>
      </c>
      <c r="F6" s="14">
        <f>SUMSQ(B13:H73)-C6</f>
        <v>4637.8169875000312</v>
      </c>
      <c r="G6" s="14"/>
      <c r="H6" s="14"/>
      <c r="I6" s="14"/>
      <c r="J6" s="11"/>
    </row>
    <row r="7" spans="1:16" s="15" customFormat="1">
      <c r="C7" s="16"/>
      <c r="D7" s="17" t="s">
        <v>19</v>
      </c>
      <c r="E7" s="18"/>
      <c r="F7" s="18">
        <f>SQRT(G5)</f>
        <v>6.2144368878711855</v>
      </c>
      <c r="G7" s="19"/>
      <c r="H7" s="19"/>
      <c r="I7" s="19"/>
    </row>
    <row r="8" spans="1:16">
      <c r="D8" s="52" t="s">
        <v>20</v>
      </c>
      <c r="E8" s="52"/>
      <c r="F8" s="20">
        <f>SQRT((G5)/C3)</f>
        <v>4.3942704646695399</v>
      </c>
      <c r="I8" s="21"/>
    </row>
    <row r="9" spans="1:16">
      <c r="D9" s="52" t="s">
        <v>21</v>
      </c>
      <c r="E9" s="52"/>
      <c r="F9" s="20">
        <f>TINV(0.05,E5)*F8*SQRT(2)</f>
        <v>13.245758619140551</v>
      </c>
      <c r="G9" s="1" t="s">
        <v>22</v>
      </c>
      <c r="H9" s="20">
        <f>TINV(0.01,E5)*F8*SQRT(2)</f>
        <v>18.312161237054344</v>
      </c>
    </row>
    <row r="10" spans="1:16">
      <c r="D10" s="52" t="s">
        <v>23</v>
      </c>
      <c r="E10" s="52"/>
      <c r="F10" s="20">
        <f>SQRT(G5)/C5*100</f>
        <v>9.5753113130592915</v>
      </c>
    </row>
    <row r="11" spans="1:16">
      <c r="D11" s="11"/>
      <c r="E11" s="22"/>
      <c r="O11" s="23" t="s">
        <v>15</v>
      </c>
      <c r="P11" s="24">
        <f>C5</f>
        <v>64.900624999999991</v>
      </c>
    </row>
    <row r="12" spans="1:16">
      <c r="A12" s="25" t="s">
        <v>14</v>
      </c>
      <c r="B12" s="25" t="s">
        <v>24</v>
      </c>
      <c r="C12" s="25" t="s">
        <v>25</v>
      </c>
      <c r="D12" s="25" t="s">
        <v>26</v>
      </c>
      <c r="E12" s="25">
        <v>4</v>
      </c>
      <c r="F12" s="25">
        <v>5</v>
      </c>
      <c r="G12" s="25">
        <v>6</v>
      </c>
      <c r="H12" s="25">
        <v>8</v>
      </c>
      <c r="I12" s="25" t="s">
        <v>27</v>
      </c>
      <c r="J12" s="25" t="s">
        <v>15</v>
      </c>
      <c r="K12" s="25" t="s">
        <v>28</v>
      </c>
      <c r="O12" s="26" t="s">
        <v>19</v>
      </c>
      <c r="P12" s="27">
        <f>SQRT(G5)</f>
        <v>6.2144368878711855</v>
      </c>
    </row>
    <row r="13" spans="1:16" ht="15">
      <c r="A13" s="28">
        <v>1</v>
      </c>
      <c r="B13" s="39">
        <v>78.87</v>
      </c>
      <c r="C13" s="39">
        <v>62.51</v>
      </c>
      <c r="D13" s="37"/>
      <c r="E13" s="29"/>
      <c r="F13" s="29"/>
      <c r="G13" s="29"/>
      <c r="H13" s="29"/>
      <c r="I13" s="30">
        <f t="shared" ref="I13:I44" si="0">SUM(B13:H13)</f>
        <v>141.38</v>
      </c>
      <c r="J13" s="31">
        <f t="shared" ref="J13:J73" si="1">AVERAGE(B13:H13)</f>
        <v>70.69</v>
      </c>
      <c r="K13" s="14">
        <f t="shared" ref="K13:K73" si="2">STDEV(B13:D13)/SQRT(C$3)</f>
        <v>8.1800000000000654</v>
      </c>
      <c r="O13" s="26" t="s">
        <v>29</v>
      </c>
      <c r="P13" s="27">
        <f>F7/C5*100</f>
        <v>9.5753113130592915</v>
      </c>
    </row>
    <row r="14" spans="1:16" ht="15">
      <c r="A14" s="28">
        <v>2</v>
      </c>
      <c r="B14" s="39">
        <v>71.42</v>
      </c>
      <c r="C14" s="39">
        <v>54.84</v>
      </c>
      <c r="D14" s="37"/>
      <c r="E14" s="29"/>
      <c r="F14" s="29"/>
      <c r="G14" s="29"/>
      <c r="H14" s="29"/>
      <c r="I14" s="30">
        <f t="shared" si="0"/>
        <v>126.26</v>
      </c>
      <c r="J14" s="31">
        <f t="shared" si="1"/>
        <v>63.13</v>
      </c>
      <c r="K14" s="14">
        <f t="shared" si="2"/>
        <v>8.2900000000000205</v>
      </c>
      <c r="O14" s="26" t="s">
        <v>30</v>
      </c>
      <c r="P14" s="27">
        <f>F7/SQRT(C3)</f>
        <v>4.3942704646695399</v>
      </c>
    </row>
    <row r="15" spans="1:16" ht="15">
      <c r="A15" s="28">
        <v>3</v>
      </c>
      <c r="B15" s="39">
        <v>58.45</v>
      </c>
      <c r="C15" s="39">
        <v>63.74</v>
      </c>
      <c r="D15" s="37"/>
      <c r="E15" s="29"/>
      <c r="F15" s="29"/>
      <c r="G15" s="29"/>
      <c r="H15" s="29"/>
      <c r="I15" s="30">
        <f t="shared" si="0"/>
        <v>122.19</v>
      </c>
      <c r="J15" s="31">
        <f t="shared" si="1"/>
        <v>61.094999999999999</v>
      </c>
      <c r="K15" s="14">
        <f t="shared" si="2"/>
        <v>2.6449999999999845</v>
      </c>
      <c r="O15" s="26" t="s">
        <v>31</v>
      </c>
      <c r="P15" s="27">
        <f>F8*SQRT(2)</f>
        <v>6.2144368878711864</v>
      </c>
    </row>
    <row r="16" spans="1:16" ht="15">
      <c r="A16" s="28">
        <v>4</v>
      </c>
      <c r="B16" s="39">
        <v>66.099999999999994</v>
      </c>
      <c r="C16" s="39">
        <v>51.52</v>
      </c>
      <c r="D16" s="37"/>
      <c r="E16" s="29"/>
      <c r="F16" s="29"/>
      <c r="G16" s="29"/>
      <c r="H16" s="29"/>
      <c r="I16" s="30">
        <f t="shared" si="0"/>
        <v>117.62</v>
      </c>
      <c r="J16" s="31">
        <f t="shared" si="1"/>
        <v>58.81</v>
      </c>
      <c r="K16" s="14">
        <f t="shared" si="2"/>
        <v>7.2899999999999663</v>
      </c>
      <c r="O16" s="26" t="s">
        <v>32</v>
      </c>
      <c r="P16" s="27">
        <f>TINV(0.05,E5)*F8*SQRT(2)</f>
        <v>13.245758619140551</v>
      </c>
    </row>
    <row r="17" spans="1:16" ht="15">
      <c r="A17" s="28">
        <v>5</v>
      </c>
      <c r="B17" s="39">
        <v>68.819999999999993</v>
      </c>
      <c r="C17" s="39">
        <v>71.819999999999993</v>
      </c>
      <c r="D17" s="37"/>
      <c r="E17" s="29"/>
      <c r="F17" s="29"/>
      <c r="G17" s="29"/>
      <c r="H17" s="29"/>
      <c r="I17" s="30">
        <f t="shared" si="0"/>
        <v>140.63999999999999</v>
      </c>
      <c r="J17" s="31">
        <f t="shared" si="1"/>
        <v>70.319999999999993</v>
      </c>
      <c r="K17" s="14">
        <f t="shared" si="2"/>
        <v>1.4999999999999998</v>
      </c>
      <c r="O17" s="26" t="s">
        <v>33</v>
      </c>
      <c r="P17" s="27">
        <f>TINV(0.01,E5)*F8*SQRT(2)</f>
        <v>18.312161237054344</v>
      </c>
    </row>
    <row r="18" spans="1:16" ht="15">
      <c r="A18" s="28">
        <v>6</v>
      </c>
      <c r="B18" s="39">
        <v>77.84</v>
      </c>
      <c r="C18" s="39">
        <v>78.59</v>
      </c>
      <c r="D18" s="37"/>
      <c r="E18" s="29"/>
      <c r="F18" s="29"/>
      <c r="G18" s="29"/>
      <c r="H18" s="29"/>
      <c r="I18" s="30">
        <f t="shared" si="0"/>
        <v>156.43</v>
      </c>
      <c r="J18" s="31">
        <f t="shared" si="1"/>
        <v>78.215000000000003</v>
      </c>
      <c r="K18" s="14">
        <f t="shared" si="2"/>
        <v>0.37499999999999994</v>
      </c>
      <c r="O18" s="26" t="s">
        <v>34</v>
      </c>
      <c r="P18" s="27">
        <f>(G4-G5)/C3</f>
        <v>110.58367000000047</v>
      </c>
    </row>
    <row r="19" spans="1:16" ht="15">
      <c r="A19" s="28">
        <v>7</v>
      </c>
      <c r="B19" s="39">
        <v>64.84</v>
      </c>
      <c r="C19" s="39">
        <v>60.08</v>
      </c>
      <c r="D19" s="37"/>
      <c r="E19" s="29"/>
      <c r="F19" s="29"/>
      <c r="G19" s="29"/>
      <c r="H19" s="29"/>
      <c r="I19" s="30">
        <f t="shared" si="0"/>
        <v>124.92</v>
      </c>
      <c r="J19" s="31">
        <f t="shared" si="1"/>
        <v>62.46</v>
      </c>
      <c r="K19" s="14">
        <f t="shared" si="2"/>
        <v>2.3800000000000239</v>
      </c>
      <c r="O19" s="26" t="s">
        <v>35</v>
      </c>
      <c r="P19" s="27">
        <f>P18+G5</f>
        <v>149.20289583333457</v>
      </c>
    </row>
    <row r="20" spans="1:16" ht="15">
      <c r="A20" s="28">
        <v>8</v>
      </c>
      <c r="B20" s="39">
        <v>54.75</v>
      </c>
      <c r="C20" s="39">
        <v>45.66</v>
      </c>
      <c r="D20" s="37"/>
      <c r="E20" s="29"/>
      <c r="F20" s="29"/>
      <c r="G20" s="29"/>
      <c r="H20" s="29"/>
      <c r="I20" s="30">
        <f t="shared" si="0"/>
        <v>100.41</v>
      </c>
      <c r="J20" s="31">
        <f t="shared" si="1"/>
        <v>50.204999999999998</v>
      </c>
      <c r="K20" s="14">
        <f t="shared" si="2"/>
        <v>4.545000000000047</v>
      </c>
      <c r="O20" s="26" t="s">
        <v>36</v>
      </c>
      <c r="P20" s="27">
        <f>SQRT(P18)</f>
        <v>10.515877043784815</v>
      </c>
    </row>
    <row r="21" spans="1:16" ht="15">
      <c r="A21" s="28">
        <v>9</v>
      </c>
      <c r="B21" s="39">
        <v>48.02</v>
      </c>
      <c r="C21" s="39">
        <v>48.07</v>
      </c>
      <c r="D21" s="37"/>
      <c r="E21" s="29"/>
      <c r="F21" s="29"/>
      <c r="G21" s="29"/>
      <c r="H21" s="29"/>
      <c r="I21" s="30">
        <f t="shared" si="0"/>
        <v>96.09</v>
      </c>
      <c r="J21" s="31">
        <f t="shared" si="1"/>
        <v>48.045000000000002</v>
      </c>
      <c r="K21" s="14">
        <f t="shared" si="2"/>
        <v>2.4999999999998579E-2</v>
      </c>
      <c r="O21" s="26" t="s">
        <v>37</v>
      </c>
      <c r="P21" s="27">
        <f>SQRT(P19)</f>
        <v>12.214863725532698</v>
      </c>
    </row>
    <row r="22" spans="1:16" ht="15">
      <c r="A22" s="28">
        <v>10</v>
      </c>
      <c r="B22" s="39">
        <v>66.400000000000006</v>
      </c>
      <c r="C22" s="39">
        <v>77.53</v>
      </c>
      <c r="D22" s="37"/>
      <c r="E22" s="29"/>
      <c r="F22" s="29"/>
      <c r="G22" s="29"/>
      <c r="H22" s="29"/>
      <c r="I22" s="30">
        <f t="shared" si="0"/>
        <v>143.93</v>
      </c>
      <c r="J22" s="31">
        <f t="shared" si="1"/>
        <v>71.965000000000003</v>
      </c>
      <c r="K22" s="14">
        <f t="shared" si="2"/>
        <v>5.5649999999999835</v>
      </c>
      <c r="O22" s="26" t="s">
        <v>38</v>
      </c>
      <c r="P22" s="27">
        <f>G5</f>
        <v>38.619225833334106</v>
      </c>
    </row>
    <row r="23" spans="1:16" ht="15">
      <c r="A23" s="28">
        <v>11</v>
      </c>
      <c r="B23" s="39">
        <v>70.52</v>
      </c>
      <c r="C23" s="39">
        <v>70.38</v>
      </c>
      <c r="D23" s="37"/>
      <c r="E23" s="29"/>
      <c r="F23" s="29"/>
      <c r="G23" s="29"/>
      <c r="H23" s="29"/>
      <c r="I23" s="30">
        <f t="shared" si="0"/>
        <v>140.89999999999998</v>
      </c>
      <c r="J23" s="31">
        <f t="shared" si="1"/>
        <v>70.449999999999989</v>
      </c>
      <c r="K23" s="14">
        <f t="shared" si="2"/>
        <v>7.000000000000027E-2</v>
      </c>
      <c r="O23" s="26" t="s">
        <v>39</v>
      </c>
      <c r="P23" s="27">
        <f>SQRT(P22)</f>
        <v>6.2144368878711855</v>
      </c>
    </row>
    <row r="24" spans="1:16" ht="15">
      <c r="A24" s="28">
        <v>12</v>
      </c>
      <c r="B24" s="39">
        <v>69.86</v>
      </c>
      <c r="C24" s="39">
        <v>63.74</v>
      </c>
      <c r="D24" s="37"/>
      <c r="E24" s="29"/>
      <c r="F24" s="29"/>
      <c r="G24" s="29"/>
      <c r="H24" s="29"/>
      <c r="I24" s="30">
        <f t="shared" si="0"/>
        <v>133.6</v>
      </c>
      <c r="J24" s="31">
        <f t="shared" si="1"/>
        <v>66.8</v>
      </c>
      <c r="K24" s="14">
        <f t="shared" si="2"/>
        <v>3.060000000000096</v>
      </c>
      <c r="O24" s="26" t="s">
        <v>40</v>
      </c>
      <c r="P24" s="27">
        <f>P20/C5*100</f>
        <v>16.203044337068892</v>
      </c>
    </row>
    <row r="25" spans="1:16" ht="15">
      <c r="A25" s="28">
        <v>13</v>
      </c>
      <c r="B25" s="39">
        <v>73.44</v>
      </c>
      <c r="C25" s="39">
        <v>56.27</v>
      </c>
      <c r="D25" s="37"/>
      <c r="E25" s="29"/>
      <c r="F25" s="29"/>
      <c r="G25" s="29"/>
      <c r="H25" s="29"/>
      <c r="I25" s="30">
        <f t="shared" si="0"/>
        <v>129.71</v>
      </c>
      <c r="J25" s="31">
        <f t="shared" si="1"/>
        <v>64.855000000000004</v>
      </c>
      <c r="K25" s="14">
        <f t="shared" si="2"/>
        <v>8.5849999999999458</v>
      </c>
      <c r="O25" s="26" t="s">
        <v>41</v>
      </c>
      <c r="P25" s="27">
        <f>P21/C5*100</f>
        <v>18.820872257443899</v>
      </c>
    </row>
    <row r="26" spans="1:16" ht="15">
      <c r="A26" s="28">
        <v>14</v>
      </c>
      <c r="B26" s="39">
        <v>56.66</v>
      </c>
      <c r="C26" s="39">
        <v>47.46</v>
      </c>
      <c r="D26" s="37"/>
      <c r="E26" s="29"/>
      <c r="F26" s="29"/>
      <c r="G26" s="29"/>
      <c r="H26" s="29"/>
      <c r="I26" s="30">
        <f t="shared" si="0"/>
        <v>104.12</v>
      </c>
      <c r="J26" s="31">
        <f t="shared" si="1"/>
        <v>52.06</v>
      </c>
      <c r="K26" s="14">
        <f t="shared" si="2"/>
        <v>4.5999999999999348</v>
      </c>
      <c r="O26" s="26" t="s">
        <v>42</v>
      </c>
      <c r="P26" s="27">
        <f>P23/C5*100</f>
        <v>9.5753113130592915</v>
      </c>
    </row>
    <row r="27" spans="1:16" ht="15">
      <c r="A27" s="28">
        <v>15</v>
      </c>
      <c r="B27" s="39">
        <v>57.66</v>
      </c>
      <c r="C27" s="39">
        <v>54.02</v>
      </c>
      <c r="D27" s="37"/>
      <c r="E27" s="29"/>
      <c r="F27" s="29"/>
      <c r="G27" s="29"/>
      <c r="H27" s="29"/>
      <c r="I27" s="30">
        <f t="shared" si="0"/>
        <v>111.68</v>
      </c>
      <c r="J27" s="31">
        <f t="shared" si="1"/>
        <v>55.84</v>
      </c>
      <c r="K27" s="14">
        <f t="shared" si="2"/>
        <v>1.8199999999998193</v>
      </c>
      <c r="O27" s="26" t="s">
        <v>43</v>
      </c>
      <c r="P27" s="27">
        <f>P18/P19*100</f>
        <v>74.116302758310212</v>
      </c>
    </row>
    <row r="28" spans="1:16" ht="15">
      <c r="A28" s="28">
        <v>16</v>
      </c>
      <c r="B28" s="39">
        <v>90.73</v>
      </c>
      <c r="C28" s="39">
        <v>96.21</v>
      </c>
      <c r="D28" s="37"/>
      <c r="E28" s="29"/>
      <c r="F28" s="29"/>
      <c r="G28" s="29"/>
      <c r="H28" s="29"/>
      <c r="I28" s="30">
        <f t="shared" si="0"/>
        <v>186.94</v>
      </c>
      <c r="J28" s="31">
        <f t="shared" si="1"/>
        <v>93.47</v>
      </c>
      <c r="K28" s="14">
        <f t="shared" si="2"/>
        <v>2.7399999999998177</v>
      </c>
      <c r="O28" s="26" t="s">
        <v>44</v>
      </c>
      <c r="P28" s="27">
        <f>P18/P21*2.06</f>
        <v>18.649603083481502</v>
      </c>
    </row>
    <row r="29" spans="1:16" ht="15">
      <c r="A29" s="28">
        <v>17</v>
      </c>
      <c r="B29" s="39"/>
      <c r="C29" s="38"/>
      <c r="D29" s="37"/>
      <c r="E29" s="29"/>
      <c r="F29" s="29"/>
      <c r="G29" s="29"/>
      <c r="H29" s="29"/>
      <c r="I29" s="30">
        <f t="shared" si="0"/>
        <v>0</v>
      </c>
      <c r="J29" s="31" t="e">
        <f t="shared" si="1"/>
        <v>#DIV/0!</v>
      </c>
      <c r="K29" s="31" t="e">
        <f t="shared" si="2"/>
        <v>#DIV/0!</v>
      </c>
      <c r="O29" s="32" t="s">
        <v>45</v>
      </c>
      <c r="P29" s="33">
        <f>P28/C5*100</f>
        <v>28.735629408008791</v>
      </c>
    </row>
    <row r="30" spans="1:16" ht="15">
      <c r="A30" s="28">
        <v>18</v>
      </c>
      <c r="B30" s="39"/>
      <c r="C30" s="38"/>
      <c r="D30" s="37"/>
      <c r="E30" s="29"/>
      <c r="F30" s="29"/>
      <c r="G30" s="29"/>
      <c r="H30" s="29"/>
      <c r="I30" s="30">
        <f t="shared" si="0"/>
        <v>0</v>
      </c>
      <c r="J30" s="31" t="e">
        <f t="shared" si="1"/>
        <v>#DIV/0!</v>
      </c>
      <c r="K30" s="31" t="e">
        <f t="shared" si="2"/>
        <v>#DIV/0!</v>
      </c>
    </row>
    <row r="31" spans="1:16" ht="15">
      <c r="A31" s="28">
        <v>19</v>
      </c>
      <c r="B31" s="39"/>
      <c r="C31" s="37"/>
      <c r="D31" s="37"/>
      <c r="E31" s="29"/>
      <c r="F31" s="29"/>
      <c r="G31" s="29"/>
      <c r="H31" s="29"/>
      <c r="I31" s="30">
        <f t="shared" si="0"/>
        <v>0</v>
      </c>
      <c r="J31" s="31" t="e">
        <f t="shared" si="1"/>
        <v>#DIV/0!</v>
      </c>
      <c r="K31" s="31" t="e">
        <f t="shared" si="2"/>
        <v>#DIV/0!</v>
      </c>
    </row>
    <row r="32" spans="1:16" ht="15">
      <c r="A32" s="28">
        <v>20</v>
      </c>
      <c r="B32" s="39"/>
      <c r="C32" s="37"/>
      <c r="D32" s="37"/>
      <c r="E32" s="29"/>
      <c r="F32" s="29"/>
      <c r="G32" s="29"/>
      <c r="H32" s="29"/>
      <c r="I32" s="30">
        <f t="shared" si="0"/>
        <v>0</v>
      </c>
      <c r="J32" s="31" t="e">
        <f t="shared" si="1"/>
        <v>#DIV/0!</v>
      </c>
      <c r="K32" s="31" t="e">
        <f t="shared" si="2"/>
        <v>#DIV/0!</v>
      </c>
    </row>
    <row r="33" spans="1:11" ht="15">
      <c r="A33" s="28">
        <v>21</v>
      </c>
      <c r="B33" s="39"/>
      <c r="C33" s="37"/>
      <c r="D33" s="37"/>
      <c r="E33" s="29"/>
      <c r="F33" s="29"/>
      <c r="G33" s="29"/>
      <c r="H33" s="29"/>
      <c r="I33" s="30">
        <f t="shared" si="0"/>
        <v>0</v>
      </c>
      <c r="J33" s="31" t="e">
        <f t="shared" si="1"/>
        <v>#DIV/0!</v>
      </c>
      <c r="K33" s="31" t="e">
        <f t="shared" si="2"/>
        <v>#DIV/0!</v>
      </c>
    </row>
    <row r="34" spans="1:11" ht="15">
      <c r="A34" s="28">
        <v>22</v>
      </c>
      <c r="B34" s="39"/>
      <c r="C34" s="37"/>
      <c r="D34" s="37"/>
      <c r="E34" s="29"/>
      <c r="F34" s="29"/>
      <c r="G34" s="29"/>
      <c r="H34" s="29"/>
      <c r="I34" s="30">
        <f t="shared" si="0"/>
        <v>0</v>
      </c>
      <c r="J34" s="31" t="e">
        <f t="shared" si="1"/>
        <v>#DIV/0!</v>
      </c>
      <c r="K34" s="31" t="e">
        <f t="shared" si="2"/>
        <v>#DIV/0!</v>
      </c>
    </row>
    <row r="35" spans="1:11" ht="15">
      <c r="A35" s="28">
        <v>23</v>
      </c>
      <c r="B35" s="39"/>
      <c r="C35" s="37"/>
      <c r="D35" s="37"/>
      <c r="E35" s="29"/>
      <c r="F35" s="29"/>
      <c r="G35" s="29"/>
      <c r="H35" s="29"/>
      <c r="I35" s="30">
        <f t="shared" si="0"/>
        <v>0</v>
      </c>
      <c r="J35" s="31" t="e">
        <f t="shared" si="1"/>
        <v>#DIV/0!</v>
      </c>
      <c r="K35" s="31" t="e">
        <f t="shared" si="2"/>
        <v>#DIV/0!</v>
      </c>
    </row>
    <row r="36" spans="1:11" ht="15">
      <c r="A36" s="28">
        <v>24</v>
      </c>
      <c r="B36" s="39"/>
      <c r="C36" s="37"/>
      <c r="D36" s="37"/>
      <c r="E36" s="29"/>
      <c r="F36" s="29"/>
      <c r="G36" s="29"/>
      <c r="H36" s="29"/>
      <c r="I36" s="30">
        <f t="shared" si="0"/>
        <v>0</v>
      </c>
      <c r="J36" s="31" t="e">
        <f t="shared" si="1"/>
        <v>#DIV/0!</v>
      </c>
      <c r="K36" s="31" t="e">
        <f t="shared" si="2"/>
        <v>#DIV/0!</v>
      </c>
    </row>
    <row r="37" spans="1:11" ht="15">
      <c r="A37" s="28">
        <v>25</v>
      </c>
      <c r="B37" s="39"/>
      <c r="C37" s="36"/>
      <c r="D37" s="36"/>
      <c r="E37" s="29"/>
      <c r="F37" s="29"/>
      <c r="G37" s="29"/>
      <c r="H37" s="29"/>
      <c r="I37" s="30">
        <f t="shared" si="0"/>
        <v>0</v>
      </c>
      <c r="J37" s="31" t="e">
        <f t="shared" si="1"/>
        <v>#DIV/0!</v>
      </c>
      <c r="K37" s="31" t="e">
        <f t="shared" si="2"/>
        <v>#DIV/0!</v>
      </c>
    </row>
    <row r="38" spans="1:11" ht="15">
      <c r="A38" s="28">
        <v>26</v>
      </c>
      <c r="B38" s="39"/>
      <c r="C38" s="36"/>
      <c r="D38" s="36"/>
      <c r="E38" s="29"/>
      <c r="F38" s="29"/>
      <c r="G38" s="29"/>
      <c r="H38" s="29"/>
      <c r="I38" s="30">
        <f t="shared" si="0"/>
        <v>0</v>
      </c>
      <c r="J38" s="31" t="e">
        <f t="shared" si="1"/>
        <v>#DIV/0!</v>
      </c>
      <c r="K38" s="31" t="e">
        <f t="shared" si="2"/>
        <v>#DIV/0!</v>
      </c>
    </row>
    <row r="39" spans="1:11" ht="15">
      <c r="A39" s="28">
        <v>27</v>
      </c>
      <c r="B39" s="39"/>
      <c r="C39" s="36"/>
      <c r="D39" s="36"/>
      <c r="E39" s="29"/>
      <c r="F39" s="29"/>
      <c r="G39" s="29"/>
      <c r="H39" s="29"/>
      <c r="I39" s="30">
        <f t="shared" si="0"/>
        <v>0</v>
      </c>
      <c r="J39" s="31" t="e">
        <f t="shared" si="1"/>
        <v>#DIV/0!</v>
      </c>
      <c r="K39" s="31" t="e">
        <f t="shared" si="2"/>
        <v>#DIV/0!</v>
      </c>
    </row>
    <row r="40" spans="1:11" ht="15">
      <c r="A40" s="28">
        <v>28</v>
      </c>
      <c r="B40" s="39"/>
      <c r="C40" s="36"/>
      <c r="D40" s="36"/>
      <c r="E40" s="29"/>
      <c r="F40" s="29"/>
      <c r="G40" s="29"/>
      <c r="H40" s="29"/>
      <c r="I40" s="30">
        <f t="shared" si="0"/>
        <v>0</v>
      </c>
      <c r="J40" s="31" t="e">
        <f t="shared" si="1"/>
        <v>#DIV/0!</v>
      </c>
      <c r="K40" s="31" t="e">
        <f t="shared" si="2"/>
        <v>#DIV/0!</v>
      </c>
    </row>
    <row r="41" spans="1:11" ht="15">
      <c r="A41" s="28">
        <v>29</v>
      </c>
      <c r="B41" s="39"/>
      <c r="C41" s="36"/>
      <c r="D41" s="36"/>
      <c r="E41" s="29"/>
      <c r="F41" s="29"/>
      <c r="G41" s="29"/>
      <c r="H41" s="29"/>
      <c r="I41" s="30">
        <f t="shared" si="0"/>
        <v>0</v>
      </c>
      <c r="J41" s="31" t="e">
        <f t="shared" si="1"/>
        <v>#DIV/0!</v>
      </c>
      <c r="K41" s="31" t="e">
        <f t="shared" si="2"/>
        <v>#DIV/0!</v>
      </c>
    </row>
    <row r="42" spans="1:11" ht="15">
      <c r="A42" s="28">
        <v>30</v>
      </c>
      <c r="B42" s="39"/>
      <c r="C42" s="36"/>
      <c r="D42" s="36"/>
      <c r="E42" s="29"/>
      <c r="F42" s="29"/>
      <c r="G42" s="29"/>
      <c r="H42" s="29"/>
      <c r="I42" s="30">
        <f t="shared" si="0"/>
        <v>0</v>
      </c>
      <c r="J42" s="31" t="e">
        <f t="shared" si="1"/>
        <v>#DIV/0!</v>
      </c>
      <c r="K42" s="31" t="e">
        <f t="shared" si="2"/>
        <v>#DIV/0!</v>
      </c>
    </row>
    <row r="43" spans="1:11" ht="15">
      <c r="A43" s="28">
        <v>31</v>
      </c>
      <c r="B43" s="39"/>
      <c r="C43" s="36"/>
      <c r="D43" s="36"/>
      <c r="E43" s="29"/>
      <c r="F43" s="29"/>
      <c r="G43" s="29"/>
      <c r="H43" s="29"/>
      <c r="I43" s="30">
        <f t="shared" si="0"/>
        <v>0</v>
      </c>
      <c r="J43" s="31" t="e">
        <f t="shared" si="1"/>
        <v>#DIV/0!</v>
      </c>
      <c r="K43" s="31" t="e">
        <f t="shared" si="2"/>
        <v>#DIV/0!</v>
      </c>
    </row>
    <row r="44" spans="1:11" ht="15">
      <c r="A44" s="28">
        <v>32</v>
      </c>
      <c r="B44" s="39"/>
      <c r="C44" s="36"/>
      <c r="D44" s="36"/>
      <c r="E44" s="29"/>
      <c r="F44" s="29"/>
      <c r="G44" s="29"/>
      <c r="H44" s="29"/>
      <c r="I44" s="30">
        <f t="shared" si="0"/>
        <v>0</v>
      </c>
      <c r="J44" s="31" t="e">
        <f t="shared" si="1"/>
        <v>#DIV/0!</v>
      </c>
      <c r="K44" s="31" t="e">
        <f t="shared" si="2"/>
        <v>#DIV/0!</v>
      </c>
    </row>
    <row r="45" spans="1:11" ht="15">
      <c r="A45" s="28">
        <v>33</v>
      </c>
      <c r="B45" s="38"/>
      <c r="C45" s="36"/>
      <c r="D45" s="36"/>
      <c r="E45" s="29"/>
      <c r="F45" s="29"/>
      <c r="G45" s="29"/>
      <c r="H45" s="29"/>
      <c r="I45" s="30">
        <f t="shared" ref="I45:I73" si="3">SUM(B45:H45)</f>
        <v>0</v>
      </c>
      <c r="J45" s="31" t="e">
        <f t="shared" si="1"/>
        <v>#DIV/0!</v>
      </c>
      <c r="K45" s="31" t="e">
        <f t="shared" si="2"/>
        <v>#DIV/0!</v>
      </c>
    </row>
    <row r="46" spans="1:11" ht="15">
      <c r="A46" s="28">
        <v>34</v>
      </c>
      <c r="B46" s="38"/>
      <c r="C46" s="36"/>
      <c r="D46" s="36"/>
      <c r="E46" s="29"/>
      <c r="F46" s="29"/>
      <c r="G46" s="29"/>
      <c r="H46" s="29"/>
      <c r="I46" s="30">
        <f t="shared" si="3"/>
        <v>0</v>
      </c>
      <c r="J46" s="31" t="e">
        <f t="shared" si="1"/>
        <v>#DIV/0!</v>
      </c>
      <c r="K46" s="31" t="e">
        <f t="shared" si="2"/>
        <v>#DIV/0!</v>
      </c>
    </row>
    <row r="47" spans="1:11" ht="15">
      <c r="A47" s="28">
        <v>35</v>
      </c>
      <c r="B47" s="38"/>
      <c r="C47" s="36"/>
      <c r="D47" s="36"/>
      <c r="E47" s="29"/>
      <c r="F47" s="29"/>
      <c r="G47" s="29"/>
      <c r="H47" s="29"/>
      <c r="I47" s="30">
        <f t="shared" si="3"/>
        <v>0</v>
      </c>
      <c r="J47" s="31" t="e">
        <f t="shared" si="1"/>
        <v>#DIV/0!</v>
      </c>
      <c r="K47" s="31" t="e">
        <f t="shared" si="2"/>
        <v>#DIV/0!</v>
      </c>
    </row>
    <row r="48" spans="1:11" ht="15">
      <c r="A48" s="28">
        <v>36</v>
      </c>
      <c r="B48" s="38"/>
      <c r="C48" s="36"/>
      <c r="D48" s="36"/>
      <c r="E48" s="29"/>
      <c r="F48" s="29"/>
      <c r="G48" s="29"/>
      <c r="H48" s="29"/>
      <c r="I48" s="30">
        <f t="shared" si="3"/>
        <v>0</v>
      </c>
      <c r="J48" s="31" t="e">
        <f t="shared" si="1"/>
        <v>#DIV/0!</v>
      </c>
      <c r="K48" s="31" t="e">
        <f t="shared" si="2"/>
        <v>#DIV/0!</v>
      </c>
    </row>
    <row r="49" spans="1:11" ht="15">
      <c r="A49" s="28">
        <v>37</v>
      </c>
      <c r="B49" s="38"/>
      <c r="C49" s="36"/>
      <c r="D49" s="36"/>
      <c r="E49" s="29"/>
      <c r="F49" s="29"/>
      <c r="G49" s="29"/>
      <c r="H49" s="29"/>
      <c r="I49" s="30">
        <f t="shared" si="3"/>
        <v>0</v>
      </c>
      <c r="J49" s="31" t="e">
        <f t="shared" si="1"/>
        <v>#DIV/0!</v>
      </c>
      <c r="K49" s="31" t="e">
        <f t="shared" si="2"/>
        <v>#DIV/0!</v>
      </c>
    </row>
    <row r="50" spans="1:11" ht="15">
      <c r="A50" s="28">
        <v>38</v>
      </c>
      <c r="B50" s="38"/>
      <c r="C50" s="36"/>
      <c r="D50" s="36"/>
      <c r="E50" s="29"/>
      <c r="F50" s="29"/>
      <c r="G50" s="29"/>
      <c r="H50" s="29"/>
      <c r="I50" s="30">
        <f t="shared" si="3"/>
        <v>0</v>
      </c>
      <c r="J50" s="31" t="e">
        <f t="shared" si="1"/>
        <v>#DIV/0!</v>
      </c>
      <c r="K50" s="31" t="e">
        <f t="shared" si="2"/>
        <v>#DIV/0!</v>
      </c>
    </row>
    <row r="51" spans="1:11" ht="15">
      <c r="A51" s="28">
        <v>39</v>
      </c>
      <c r="B51" s="38"/>
      <c r="C51" s="36"/>
      <c r="D51" s="36"/>
      <c r="E51" s="29"/>
      <c r="F51" s="29"/>
      <c r="G51" s="29"/>
      <c r="H51" s="29"/>
      <c r="I51" s="30">
        <f t="shared" si="3"/>
        <v>0</v>
      </c>
      <c r="J51" s="31" t="e">
        <f t="shared" si="1"/>
        <v>#DIV/0!</v>
      </c>
      <c r="K51" s="31" t="e">
        <f t="shared" si="2"/>
        <v>#DIV/0!</v>
      </c>
    </row>
    <row r="52" spans="1:11" ht="15">
      <c r="A52" s="28">
        <v>40</v>
      </c>
      <c r="B52" s="38"/>
      <c r="C52" s="36"/>
      <c r="D52" s="36"/>
      <c r="E52" s="29"/>
      <c r="F52" s="29"/>
      <c r="G52" s="29"/>
      <c r="H52" s="29"/>
      <c r="I52" s="30">
        <f t="shared" si="3"/>
        <v>0</v>
      </c>
      <c r="J52" s="31" t="e">
        <f t="shared" si="1"/>
        <v>#DIV/0!</v>
      </c>
      <c r="K52" s="31" t="e">
        <f t="shared" si="2"/>
        <v>#DIV/0!</v>
      </c>
    </row>
    <row r="53" spans="1:11" ht="15">
      <c r="A53" s="28">
        <v>41</v>
      </c>
      <c r="B53" s="38"/>
      <c r="C53" s="36"/>
      <c r="D53" s="36"/>
      <c r="E53" s="29"/>
      <c r="F53" s="29"/>
      <c r="G53" s="29"/>
      <c r="H53" s="29"/>
      <c r="I53" s="30">
        <f t="shared" si="3"/>
        <v>0</v>
      </c>
      <c r="J53" s="31" t="e">
        <f t="shared" si="1"/>
        <v>#DIV/0!</v>
      </c>
      <c r="K53" s="31" t="e">
        <f t="shared" si="2"/>
        <v>#DIV/0!</v>
      </c>
    </row>
    <row r="54" spans="1:11" ht="15">
      <c r="A54" s="28">
        <v>42</v>
      </c>
      <c r="B54" s="38"/>
      <c r="C54" s="36"/>
      <c r="D54" s="36"/>
      <c r="E54" s="29"/>
      <c r="F54" s="29"/>
      <c r="G54" s="29"/>
      <c r="H54" s="29"/>
      <c r="I54" s="30">
        <f t="shared" si="3"/>
        <v>0</v>
      </c>
      <c r="J54" s="31" t="e">
        <f t="shared" si="1"/>
        <v>#DIV/0!</v>
      </c>
      <c r="K54" s="31" t="e">
        <f t="shared" si="2"/>
        <v>#DIV/0!</v>
      </c>
    </row>
    <row r="55" spans="1:11" ht="15">
      <c r="A55" s="28">
        <v>43</v>
      </c>
      <c r="B55" s="38"/>
      <c r="C55" s="36"/>
      <c r="D55" s="36"/>
      <c r="E55" s="29"/>
      <c r="F55" s="29"/>
      <c r="G55" s="29"/>
      <c r="H55" s="29"/>
      <c r="I55" s="30">
        <f t="shared" si="3"/>
        <v>0</v>
      </c>
      <c r="J55" s="31" t="e">
        <f t="shared" si="1"/>
        <v>#DIV/0!</v>
      </c>
      <c r="K55" s="31" t="e">
        <f t="shared" si="2"/>
        <v>#DIV/0!</v>
      </c>
    </row>
    <row r="56" spans="1:11" ht="15">
      <c r="A56" s="28">
        <v>44</v>
      </c>
      <c r="B56" s="38"/>
      <c r="C56" s="36"/>
      <c r="D56" s="36"/>
      <c r="E56" s="29"/>
      <c r="F56" s="29"/>
      <c r="G56" s="29"/>
      <c r="H56" s="29"/>
      <c r="I56" s="30">
        <f t="shared" si="3"/>
        <v>0</v>
      </c>
      <c r="J56" s="31" t="e">
        <f t="shared" si="1"/>
        <v>#DIV/0!</v>
      </c>
      <c r="K56" s="31" t="e">
        <f t="shared" si="2"/>
        <v>#DIV/0!</v>
      </c>
    </row>
    <row r="57" spans="1:11" ht="15">
      <c r="A57" s="28">
        <v>45</v>
      </c>
      <c r="B57" s="38"/>
      <c r="C57" s="36"/>
      <c r="D57" s="36"/>
      <c r="E57" s="29"/>
      <c r="F57" s="29"/>
      <c r="G57" s="29"/>
      <c r="H57" s="29"/>
      <c r="I57" s="30">
        <f t="shared" si="3"/>
        <v>0</v>
      </c>
      <c r="J57" s="31" t="e">
        <f t="shared" si="1"/>
        <v>#DIV/0!</v>
      </c>
      <c r="K57" s="31" t="e">
        <f t="shared" si="2"/>
        <v>#DIV/0!</v>
      </c>
    </row>
    <row r="58" spans="1:11" ht="15">
      <c r="A58" s="28">
        <v>46</v>
      </c>
      <c r="B58" s="38"/>
      <c r="C58" s="36"/>
      <c r="D58" s="36"/>
      <c r="E58" s="29"/>
      <c r="F58" s="29"/>
      <c r="G58" s="29"/>
      <c r="H58" s="29"/>
      <c r="I58" s="30">
        <f t="shared" si="3"/>
        <v>0</v>
      </c>
      <c r="J58" s="31" t="e">
        <f t="shared" si="1"/>
        <v>#DIV/0!</v>
      </c>
      <c r="K58" s="31" t="e">
        <f t="shared" si="2"/>
        <v>#DIV/0!</v>
      </c>
    </row>
    <row r="59" spans="1:11" ht="15">
      <c r="A59" s="28">
        <v>47</v>
      </c>
      <c r="B59" s="38"/>
      <c r="C59" s="36"/>
      <c r="D59" s="36"/>
      <c r="E59" s="29"/>
      <c r="F59" s="29"/>
      <c r="G59" s="29"/>
      <c r="H59" s="29"/>
      <c r="I59" s="30">
        <f t="shared" si="3"/>
        <v>0</v>
      </c>
      <c r="J59" s="31" t="e">
        <f t="shared" si="1"/>
        <v>#DIV/0!</v>
      </c>
      <c r="K59" s="31" t="e">
        <f t="shared" si="2"/>
        <v>#DIV/0!</v>
      </c>
    </row>
    <row r="60" spans="1:11" ht="15">
      <c r="A60" s="28">
        <v>48</v>
      </c>
      <c r="B60" s="38"/>
      <c r="C60" s="36"/>
      <c r="D60" s="36"/>
      <c r="E60" s="29"/>
      <c r="F60" s="29"/>
      <c r="G60" s="29"/>
      <c r="H60" s="29"/>
      <c r="I60" s="30">
        <f t="shared" si="3"/>
        <v>0</v>
      </c>
      <c r="J60" s="31" t="e">
        <f t="shared" si="1"/>
        <v>#DIV/0!</v>
      </c>
      <c r="K60" s="31" t="e">
        <f t="shared" si="2"/>
        <v>#DIV/0!</v>
      </c>
    </row>
    <row r="61" spans="1:11" ht="15">
      <c r="A61" s="28">
        <v>49</v>
      </c>
      <c r="B61" s="36"/>
      <c r="C61" s="36"/>
      <c r="D61" s="36"/>
      <c r="E61" s="29"/>
      <c r="F61" s="29"/>
      <c r="G61" s="29"/>
      <c r="H61" s="29"/>
      <c r="I61" s="30">
        <f t="shared" si="3"/>
        <v>0</v>
      </c>
      <c r="J61" s="31" t="e">
        <f t="shared" si="1"/>
        <v>#DIV/0!</v>
      </c>
      <c r="K61" s="31" t="e">
        <f t="shared" si="2"/>
        <v>#DIV/0!</v>
      </c>
    </row>
    <row r="62" spans="1:11" ht="15">
      <c r="A62" s="28">
        <v>50</v>
      </c>
      <c r="B62" s="36"/>
      <c r="C62" s="36"/>
      <c r="D62" s="36"/>
      <c r="E62" s="29"/>
      <c r="F62" s="29"/>
      <c r="G62" s="29"/>
      <c r="H62" s="29"/>
      <c r="I62" s="30">
        <f t="shared" si="3"/>
        <v>0</v>
      </c>
      <c r="J62" s="31" t="e">
        <f t="shared" si="1"/>
        <v>#DIV/0!</v>
      </c>
      <c r="K62" s="31" t="e">
        <f t="shared" si="2"/>
        <v>#DIV/0!</v>
      </c>
    </row>
    <row r="63" spans="1:11" ht="15">
      <c r="A63" s="28">
        <v>51</v>
      </c>
      <c r="B63" s="36"/>
      <c r="C63" s="36"/>
      <c r="D63" s="36"/>
      <c r="E63" s="29"/>
      <c r="F63" s="29"/>
      <c r="G63" s="29"/>
      <c r="H63" s="29"/>
      <c r="I63" s="30">
        <f t="shared" si="3"/>
        <v>0</v>
      </c>
      <c r="J63" s="31" t="e">
        <f t="shared" si="1"/>
        <v>#DIV/0!</v>
      </c>
      <c r="K63" s="31" t="e">
        <f t="shared" si="2"/>
        <v>#DIV/0!</v>
      </c>
    </row>
    <row r="64" spans="1:11" ht="15">
      <c r="A64" s="28">
        <v>52</v>
      </c>
      <c r="B64" s="36"/>
      <c r="C64" s="36"/>
      <c r="D64" s="36"/>
      <c r="E64" s="29"/>
      <c r="F64" s="29"/>
      <c r="G64" s="29"/>
      <c r="H64" s="29"/>
      <c r="I64" s="30">
        <f t="shared" si="3"/>
        <v>0</v>
      </c>
      <c r="J64" s="31" t="e">
        <f t="shared" si="1"/>
        <v>#DIV/0!</v>
      </c>
      <c r="K64" s="31" t="e">
        <f t="shared" si="2"/>
        <v>#DIV/0!</v>
      </c>
    </row>
    <row r="65" spans="1:11" ht="15">
      <c r="A65" s="28">
        <v>53</v>
      </c>
      <c r="B65" s="36"/>
      <c r="C65" s="36"/>
      <c r="D65" s="36"/>
      <c r="E65" s="29"/>
      <c r="F65" s="29"/>
      <c r="G65" s="29"/>
      <c r="H65" s="29"/>
      <c r="I65" s="30">
        <f t="shared" si="3"/>
        <v>0</v>
      </c>
      <c r="J65" s="31" t="e">
        <f t="shared" si="1"/>
        <v>#DIV/0!</v>
      </c>
      <c r="K65" s="31" t="e">
        <f t="shared" si="2"/>
        <v>#DIV/0!</v>
      </c>
    </row>
    <row r="66" spans="1:11" ht="15">
      <c r="A66" s="28">
        <v>54</v>
      </c>
      <c r="B66" s="36"/>
      <c r="C66" s="36"/>
      <c r="D66" s="36"/>
      <c r="E66" s="29"/>
      <c r="F66" s="29"/>
      <c r="G66" s="29"/>
      <c r="H66" s="29"/>
      <c r="I66" s="30">
        <f t="shared" si="3"/>
        <v>0</v>
      </c>
      <c r="J66" s="31" t="e">
        <f t="shared" si="1"/>
        <v>#DIV/0!</v>
      </c>
      <c r="K66" s="31" t="e">
        <f t="shared" si="2"/>
        <v>#DIV/0!</v>
      </c>
    </row>
    <row r="67" spans="1:11" ht="15">
      <c r="A67" s="28">
        <v>55</v>
      </c>
      <c r="B67" s="36"/>
      <c r="C67" s="36"/>
      <c r="D67" s="36"/>
      <c r="E67" s="29"/>
      <c r="F67" s="29"/>
      <c r="G67" s="29"/>
      <c r="H67" s="29"/>
      <c r="I67" s="30">
        <f t="shared" si="3"/>
        <v>0</v>
      </c>
      <c r="J67" s="31" t="e">
        <f t="shared" si="1"/>
        <v>#DIV/0!</v>
      </c>
      <c r="K67" s="31" t="e">
        <f t="shared" si="2"/>
        <v>#DIV/0!</v>
      </c>
    </row>
    <row r="68" spans="1:11" ht="15">
      <c r="A68" s="28">
        <v>56</v>
      </c>
      <c r="B68" s="36"/>
      <c r="C68" s="36"/>
      <c r="D68" s="36"/>
      <c r="E68" s="29"/>
      <c r="F68" s="29"/>
      <c r="G68" s="29"/>
      <c r="H68" s="29"/>
      <c r="I68" s="30">
        <f t="shared" si="3"/>
        <v>0</v>
      </c>
      <c r="J68" s="31" t="e">
        <f t="shared" si="1"/>
        <v>#DIV/0!</v>
      </c>
      <c r="K68" s="31" t="e">
        <f t="shared" si="2"/>
        <v>#DIV/0!</v>
      </c>
    </row>
    <row r="69" spans="1:11" ht="15">
      <c r="A69" s="28">
        <v>57</v>
      </c>
      <c r="B69" s="36"/>
      <c r="C69" s="36"/>
      <c r="D69" s="36"/>
      <c r="E69" s="29"/>
      <c r="F69" s="29"/>
      <c r="G69" s="29"/>
      <c r="H69" s="29"/>
      <c r="I69" s="30">
        <f t="shared" si="3"/>
        <v>0</v>
      </c>
      <c r="J69" s="31" t="e">
        <f t="shared" si="1"/>
        <v>#DIV/0!</v>
      </c>
      <c r="K69" s="31" t="e">
        <f t="shared" si="2"/>
        <v>#DIV/0!</v>
      </c>
    </row>
    <row r="70" spans="1:11" ht="15">
      <c r="A70" s="28">
        <v>58</v>
      </c>
      <c r="B70" s="36"/>
      <c r="C70" s="36"/>
      <c r="D70" s="36"/>
      <c r="E70" s="29"/>
      <c r="F70" s="29"/>
      <c r="G70" s="29"/>
      <c r="H70" s="29"/>
      <c r="I70" s="30">
        <f t="shared" si="3"/>
        <v>0</v>
      </c>
      <c r="J70" s="31" t="e">
        <f t="shared" si="1"/>
        <v>#DIV/0!</v>
      </c>
      <c r="K70" s="31" t="e">
        <f t="shared" si="2"/>
        <v>#DIV/0!</v>
      </c>
    </row>
    <row r="71" spans="1:11" ht="15">
      <c r="A71" s="28">
        <v>59</v>
      </c>
      <c r="B71" s="36"/>
      <c r="C71" s="36"/>
      <c r="D71" s="36"/>
      <c r="E71" s="29"/>
      <c r="F71" s="29"/>
      <c r="G71" s="29"/>
      <c r="H71" s="29"/>
      <c r="I71" s="30">
        <f t="shared" si="3"/>
        <v>0</v>
      </c>
      <c r="J71" s="31" t="e">
        <f t="shared" si="1"/>
        <v>#DIV/0!</v>
      </c>
      <c r="K71" s="31" t="e">
        <f t="shared" si="2"/>
        <v>#DIV/0!</v>
      </c>
    </row>
    <row r="72" spans="1:11" ht="15">
      <c r="A72" s="28">
        <v>60</v>
      </c>
      <c r="B72" s="36"/>
      <c r="C72" s="36"/>
      <c r="D72" s="36"/>
      <c r="E72" s="29"/>
      <c r="F72" s="29"/>
      <c r="G72" s="29"/>
      <c r="H72" s="29"/>
      <c r="I72" s="30">
        <f t="shared" si="3"/>
        <v>0</v>
      </c>
      <c r="J72" s="31" t="e">
        <f t="shared" si="1"/>
        <v>#DIV/0!</v>
      </c>
      <c r="K72" s="31" t="e">
        <f t="shared" si="2"/>
        <v>#DIV/0!</v>
      </c>
    </row>
    <row r="73" spans="1:11" ht="15">
      <c r="A73" s="28">
        <v>61</v>
      </c>
      <c r="B73" s="36"/>
      <c r="C73" s="36"/>
      <c r="D73" s="36"/>
      <c r="E73" s="29"/>
      <c r="F73" s="29"/>
      <c r="G73" s="29"/>
      <c r="H73" s="29"/>
      <c r="I73" s="30">
        <f t="shared" si="3"/>
        <v>0</v>
      </c>
      <c r="J73" s="31" t="e">
        <f t="shared" si="1"/>
        <v>#DIV/0!</v>
      </c>
      <c r="K73" s="31" t="e">
        <f t="shared" si="2"/>
        <v>#DIV/0!</v>
      </c>
    </row>
    <row r="74" spans="1:11">
      <c r="A74" s="34" t="s">
        <v>46</v>
      </c>
      <c r="B74" s="35">
        <f>SUM(B13:B73)</f>
        <v>1074.3799999999999</v>
      </c>
      <c r="C74" s="35">
        <f>SUM(C13:C73)</f>
        <v>1002.44</v>
      </c>
      <c r="D74" s="35">
        <f>SUM(D13:D73)</f>
        <v>0</v>
      </c>
      <c r="E74" s="35">
        <f t="shared" ref="E74:I74" si="4">SUM(E13:E73)</f>
        <v>0</v>
      </c>
      <c r="F74" s="35">
        <f t="shared" si="4"/>
        <v>0</v>
      </c>
      <c r="G74" s="35">
        <f t="shared" si="4"/>
        <v>0</v>
      </c>
      <c r="H74" s="35">
        <f t="shared" si="4"/>
        <v>0</v>
      </c>
      <c r="I74" s="35">
        <f t="shared" si="4"/>
        <v>2076.8199999999997</v>
      </c>
      <c r="J74" s="20"/>
    </row>
    <row r="75" spans="1:11">
      <c r="B75" s="13">
        <f>AVERAGE(B13:B28)</f>
        <v>67.148749999999993</v>
      </c>
      <c r="C75" s="13">
        <f>AVERAGE(C13:C28)</f>
        <v>62.652500000000003</v>
      </c>
    </row>
  </sheetData>
  <protectedRanges>
    <protectedRange sqref="H13:H73" name="values_3"/>
    <protectedRange sqref="E13:G73" name="values_1_1"/>
  </protectedRanges>
  <mergeCells count="3">
    <mergeCell ref="D8:E8"/>
    <mergeCell ref="D9:E9"/>
    <mergeCell ref="D10:E10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P75"/>
  <sheetViews>
    <sheetView topLeftCell="F4" zoomScale="70" zoomScaleNormal="70" workbookViewId="0">
      <selection activeCell="J13" sqref="J13:K28"/>
    </sheetView>
  </sheetViews>
  <sheetFormatPr defaultRowHeight="12.75"/>
  <cols>
    <col min="1" max="1" width="10.7109375" style="1" bestFit="1" customWidth="1"/>
    <col min="2" max="2" width="18.7109375" style="1" bestFit="1" customWidth="1"/>
    <col min="3" max="3" width="14.42578125" style="1" customWidth="1"/>
    <col min="4" max="5" width="11" style="1" customWidth="1"/>
    <col min="6" max="6" width="15" style="1" customWidth="1"/>
    <col min="7" max="7" width="11" style="1" customWidth="1"/>
    <col min="8" max="8" width="12.7109375" style="1" customWidth="1"/>
    <col min="9" max="9" width="12.85546875" style="1" customWidth="1"/>
    <col min="10" max="10" width="15" style="1" bestFit="1" customWidth="1"/>
    <col min="11" max="11" width="12.28515625" style="1" bestFit="1" customWidth="1"/>
    <col min="12" max="14" width="9.140625" style="1"/>
    <col min="15" max="15" width="15.28515625" style="1" customWidth="1"/>
    <col min="16" max="16" width="9.28515625" style="1" bestFit="1" customWidth="1"/>
    <col min="17" max="245" width="9.140625" style="1"/>
    <col min="246" max="246" width="15.42578125" style="1" customWidth="1"/>
    <col min="247" max="247" width="14.42578125" style="1" customWidth="1"/>
    <col min="248" max="249" width="11" style="1" customWidth="1"/>
    <col min="250" max="250" width="15" style="1" customWidth="1"/>
    <col min="251" max="251" width="11" style="1" customWidth="1"/>
    <col min="252" max="252" width="12.7109375" style="1" customWidth="1"/>
    <col min="253" max="253" width="12.85546875" style="1" customWidth="1"/>
    <col min="254" max="254" width="13.42578125" style="1" customWidth="1"/>
    <col min="255" max="258" width="9.140625" style="1"/>
    <col min="259" max="259" width="15.28515625" style="1" customWidth="1"/>
    <col min="260" max="260" width="9.28515625" style="1" bestFit="1" customWidth="1"/>
    <col min="261" max="261" width="9.140625" style="1"/>
    <col min="262" max="262" width="12.7109375" style="1" customWidth="1"/>
    <col min="263" max="501" width="9.140625" style="1"/>
    <col min="502" max="502" width="15.42578125" style="1" customWidth="1"/>
    <col min="503" max="503" width="14.42578125" style="1" customWidth="1"/>
    <col min="504" max="505" width="11" style="1" customWidth="1"/>
    <col min="506" max="506" width="15" style="1" customWidth="1"/>
    <col min="507" max="507" width="11" style="1" customWidth="1"/>
    <col min="508" max="508" width="12.7109375" style="1" customWidth="1"/>
    <col min="509" max="509" width="12.85546875" style="1" customWidth="1"/>
    <col min="510" max="510" width="13.42578125" style="1" customWidth="1"/>
    <col min="511" max="514" width="9.140625" style="1"/>
    <col min="515" max="515" width="15.28515625" style="1" customWidth="1"/>
    <col min="516" max="516" width="9.28515625" style="1" bestFit="1" customWidth="1"/>
    <col min="517" max="517" width="9.140625" style="1"/>
    <col min="518" max="518" width="12.7109375" style="1" customWidth="1"/>
    <col min="519" max="757" width="9.140625" style="1"/>
    <col min="758" max="758" width="15.42578125" style="1" customWidth="1"/>
    <col min="759" max="759" width="14.42578125" style="1" customWidth="1"/>
    <col min="760" max="761" width="11" style="1" customWidth="1"/>
    <col min="762" max="762" width="15" style="1" customWidth="1"/>
    <col min="763" max="763" width="11" style="1" customWidth="1"/>
    <col min="764" max="764" width="12.7109375" style="1" customWidth="1"/>
    <col min="765" max="765" width="12.85546875" style="1" customWidth="1"/>
    <col min="766" max="766" width="13.42578125" style="1" customWidth="1"/>
    <col min="767" max="770" width="9.140625" style="1"/>
    <col min="771" max="771" width="15.28515625" style="1" customWidth="1"/>
    <col min="772" max="772" width="9.28515625" style="1" bestFit="1" customWidth="1"/>
    <col min="773" max="773" width="9.140625" style="1"/>
    <col min="774" max="774" width="12.7109375" style="1" customWidth="1"/>
    <col min="775" max="1013" width="9.140625" style="1"/>
    <col min="1014" max="1014" width="15.42578125" style="1" customWidth="1"/>
    <col min="1015" max="1015" width="14.42578125" style="1" customWidth="1"/>
    <col min="1016" max="1017" width="11" style="1" customWidth="1"/>
    <col min="1018" max="1018" width="15" style="1" customWidth="1"/>
    <col min="1019" max="1019" width="11" style="1" customWidth="1"/>
    <col min="1020" max="1020" width="12.7109375" style="1" customWidth="1"/>
    <col min="1021" max="1021" width="12.85546875" style="1" customWidth="1"/>
    <col min="1022" max="1022" width="13.42578125" style="1" customWidth="1"/>
    <col min="1023" max="1026" width="9.140625" style="1"/>
    <col min="1027" max="1027" width="15.28515625" style="1" customWidth="1"/>
    <col min="1028" max="1028" width="9.28515625" style="1" bestFit="1" customWidth="1"/>
    <col min="1029" max="1029" width="9.140625" style="1"/>
    <col min="1030" max="1030" width="12.7109375" style="1" customWidth="1"/>
    <col min="1031" max="1269" width="9.140625" style="1"/>
    <col min="1270" max="1270" width="15.42578125" style="1" customWidth="1"/>
    <col min="1271" max="1271" width="14.42578125" style="1" customWidth="1"/>
    <col min="1272" max="1273" width="11" style="1" customWidth="1"/>
    <col min="1274" max="1274" width="15" style="1" customWidth="1"/>
    <col min="1275" max="1275" width="11" style="1" customWidth="1"/>
    <col min="1276" max="1276" width="12.7109375" style="1" customWidth="1"/>
    <col min="1277" max="1277" width="12.85546875" style="1" customWidth="1"/>
    <col min="1278" max="1278" width="13.42578125" style="1" customWidth="1"/>
    <col min="1279" max="1282" width="9.140625" style="1"/>
    <col min="1283" max="1283" width="15.28515625" style="1" customWidth="1"/>
    <col min="1284" max="1284" width="9.28515625" style="1" bestFit="1" customWidth="1"/>
    <col min="1285" max="1285" width="9.140625" style="1"/>
    <col min="1286" max="1286" width="12.7109375" style="1" customWidth="1"/>
    <col min="1287" max="1525" width="9.140625" style="1"/>
    <col min="1526" max="1526" width="15.42578125" style="1" customWidth="1"/>
    <col min="1527" max="1527" width="14.42578125" style="1" customWidth="1"/>
    <col min="1528" max="1529" width="11" style="1" customWidth="1"/>
    <col min="1530" max="1530" width="15" style="1" customWidth="1"/>
    <col min="1531" max="1531" width="11" style="1" customWidth="1"/>
    <col min="1532" max="1532" width="12.7109375" style="1" customWidth="1"/>
    <col min="1533" max="1533" width="12.85546875" style="1" customWidth="1"/>
    <col min="1534" max="1534" width="13.42578125" style="1" customWidth="1"/>
    <col min="1535" max="1538" width="9.140625" style="1"/>
    <col min="1539" max="1539" width="15.28515625" style="1" customWidth="1"/>
    <col min="1540" max="1540" width="9.28515625" style="1" bestFit="1" customWidth="1"/>
    <col min="1541" max="1541" width="9.140625" style="1"/>
    <col min="1542" max="1542" width="12.7109375" style="1" customWidth="1"/>
    <col min="1543" max="1781" width="9.140625" style="1"/>
    <col min="1782" max="1782" width="15.42578125" style="1" customWidth="1"/>
    <col min="1783" max="1783" width="14.42578125" style="1" customWidth="1"/>
    <col min="1784" max="1785" width="11" style="1" customWidth="1"/>
    <col min="1786" max="1786" width="15" style="1" customWidth="1"/>
    <col min="1787" max="1787" width="11" style="1" customWidth="1"/>
    <col min="1788" max="1788" width="12.7109375" style="1" customWidth="1"/>
    <col min="1789" max="1789" width="12.85546875" style="1" customWidth="1"/>
    <col min="1790" max="1790" width="13.42578125" style="1" customWidth="1"/>
    <col min="1791" max="1794" width="9.140625" style="1"/>
    <col min="1795" max="1795" width="15.28515625" style="1" customWidth="1"/>
    <col min="1796" max="1796" width="9.28515625" style="1" bestFit="1" customWidth="1"/>
    <col min="1797" max="1797" width="9.140625" style="1"/>
    <col min="1798" max="1798" width="12.7109375" style="1" customWidth="1"/>
    <col min="1799" max="2037" width="9.140625" style="1"/>
    <col min="2038" max="2038" width="15.42578125" style="1" customWidth="1"/>
    <col min="2039" max="2039" width="14.42578125" style="1" customWidth="1"/>
    <col min="2040" max="2041" width="11" style="1" customWidth="1"/>
    <col min="2042" max="2042" width="15" style="1" customWidth="1"/>
    <col min="2043" max="2043" width="11" style="1" customWidth="1"/>
    <col min="2044" max="2044" width="12.7109375" style="1" customWidth="1"/>
    <col min="2045" max="2045" width="12.85546875" style="1" customWidth="1"/>
    <col min="2046" max="2046" width="13.42578125" style="1" customWidth="1"/>
    <col min="2047" max="2050" width="9.140625" style="1"/>
    <col min="2051" max="2051" width="15.28515625" style="1" customWidth="1"/>
    <col min="2052" max="2052" width="9.28515625" style="1" bestFit="1" customWidth="1"/>
    <col min="2053" max="2053" width="9.140625" style="1"/>
    <col min="2054" max="2054" width="12.7109375" style="1" customWidth="1"/>
    <col min="2055" max="2293" width="9.140625" style="1"/>
    <col min="2294" max="2294" width="15.42578125" style="1" customWidth="1"/>
    <col min="2295" max="2295" width="14.42578125" style="1" customWidth="1"/>
    <col min="2296" max="2297" width="11" style="1" customWidth="1"/>
    <col min="2298" max="2298" width="15" style="1" customWidth="1"/>
    <col min="2299" max="2299" width="11" style="1" customWidth="1"/>
    <col min="2300" max="2300" width="12.7109375" style="1" customWidth="1"/>
    <col min="2301" max="2301" width="12.85546875" style="1" customWidth="1"/>
    <col min="2302" max="2302" width="13.42578125" style="1" customWidth="1"/>
    <col min="2303" max="2306" width="9.140625" style="1"/>
    <col min="2307" max="2307" width="15.28515625" style="1" customWidth="1"/>
    <col min="2308" max="2308" width="9.28515625" style="1" bestFit="1" customWidth="1"/>
    <col min="2309" max="2309" width="9.140625" style="1"/>
    <col min="2310" max="2310" width="12.7109375" style="1" customWidth="1"/>
    <col min="2311" max="2549" width="9.140625" style="1"/>
    <col min="2550" max="2550" width="15.42578125" style="1" customWidth="1"/>
    <col min="2551" max="2551" width="14.42578125" style="1" customWidth="1"/>
    <col min="2552" max="2553" width="11" style="1" customWidth="1"/>
    <col min="2554" max="2554" width="15" style="1" customWidth="1"/>
    <col min="2555" max="2555" width="11" style="1" customWidth="1"/>
    <col min="2556" max="2556" width="12.7109375" style="1" customWidth="1"/>
    <col min="2557" max="2557" width="12.85546875" style="1" customWidth="1"/>
    <col min="2558" max="2558" width="13.42578125" style="1" customWidth="1"/>
    <col min="2559" max="2562" width="9.140625" style="1"/>
    <col min="2563" max="2563" width="15.28515625" style="1" customWidth="1"/>
    <col min="2564" max="2564" width="9.28515625" style="1" bestFit="1" customWidth="1"/>
    <col min="2565" max="2565" width="9.140625" style="1"/>
    <col min="2566" max="2566" width="12.7109375" style="1" customWidth="1"/>
    <col min="2567" max="2805" width="9.140625" style="1"/>
    <col min="2806" max="2806" width="15.42578125" style="1" customWidth="1"/>
    <col min="2807" max="2807" width="14.42578125" style="1" customWidth="1"/>
    <col min="2808" max="2809" width="11" style="1" customWidth="1"/>
    <col min="2810" max="2810" width="15" style="1" customWidth="1"/>
    <col min="2811" max="2811" width="11" style="1" customWidth="1"/>
    <col min="2812" max="2812" width="12.7109375" style="1" customWidth="1"/>
    <col min="2813" max="2813" width="12.85546875" style="1" customWidth="1"/>
    <col min="2814" max="2814" width="13.42578125" style="1" customWidth="1"/>
    <col min="2815" max="2818" width="9.140625" style="1"/>
    <col min="2819" max="2819" width="15.28515625" style="1" customWidth="1"/>
    <col min="2820" max="2820" width="9.28515625" style="1" bestFit="1" customWidth="1"/>
    <col min="2821" max="2821" width="9.140625" style="1"/>
    <col min="2822" max="2822" width="12.7109375" style="1" customWidth="1"/>
    <col min="2823" max="3061" width="9.140625" style="1"/>
    <col min="3062" max="3062" width="15.42578125" style="1" customWidth="1"/>
    <col min="3063" max="3063" width="14.42578125" style="1" customWidth="1"/>
    <col min="3064" max="3065" width="11" style="1" customWidth="1"/>
    <col min="3066" max="3066" width="15" style="1" customWidth="1"/>
    <col min="3067" max="3067" width="11" style="1" customWidth="1"/>
    <col min="3068" max="3068" width="12.7109375" style="1" customWidth="1"/>
    <col min="3069" max="3069" width="12.85546875" style="1" customWidth="1"/>
    <col min="3070" max="3070" width="13.42578125" style="1" customWidth="1"/>
    <col min="3071" max="3074" width="9.140625" style="1"/>
    <col min="3075" max="3075" width="15.28515625" style="1" customWidth="1"/>
    <col min="3076" max="3076" width="9.28515625" style="1" bestFit="1" customWidth="1"/>
    <col min="3077" max="3077" width="9.140625" style="1"/>
    <col min="3078" max="3078" width="12.7109375" style="1" customWidth="1"/>
    <col min="3079" max="3317" width="9.140625" style="1"/>
    <col min="3318" max="3318" width="15.42578125" style="1" customWidth="1"/>
    <col min="3319" max="3319" width="14.42578125" style="1" customWidth="1"/>
    <col min="3320" max="3321" width="11" style="1" customWidth="1"/>
    <col min="3322" max="3322" width="15" style="1" customWidth="1"/>
    <col min="3323" max="3323" width="11" style="1" customWidth="1"/>
    <col min="3324" max="3324" width="12.7109375" style="1" customWidth="1"/>
    <col min="3325" max="3325" width="12.85546875" style="1" customWidth="1"/>
    <col min="3326" max="3326" width="13.42578125" style="1" customWidth="1"/>
    <col min="3327" max="3330" width="9.140625" style="1"/>
    <col min="3331" max="3331" width="15.28515625" style="1" customWidth="1"/>
    <col min="3332" max="3332" width="9.28515625" style="1" bestFit="1" customWidth="1"/>
    <col min="3333" max="3333" width="9.140625" style="1"/>
    <col min="3334" max="3334" width="12.7109375" style="1" customWidth="1"/>
    <col min="3335" max="3573" width="9.140625" style="1"/>
    <col min="3574" max="3574" width="15.42578125" style="1" customWidth="1"/>
    <col min="3575" max="3575" width="14.42578125" style="1" customWidth="1"/>
    <col min="3576" max="3577" width="11" style="1" customWidth="1"/>
    <col min="3578" max="3578" width="15" style="1" customWidth="1"/>
    <col min="3579" max="3579" width="11" style="1" customWidth="1"/>
    <col min="3580" max="3580" width="12.7109375" style="1" customWidth="1"/>
    <col min="3581" max="3581" width="12.85546875" style="1" customWidth="1"/>
    <col min="3582" max="3582" width="13.42578125" style="1" customWidth="1"/>
    <col min="3583" max="3586" width="9.140625" style="1"/>
    <col min="3587" max="3587" width="15.28515625" style="1" customWidth="1"/>
    <col min="3588" max="3588" width="9.28515625" style="1" bestFit="1" customWidth="1"/>
    <col min="3589" max="3589" width="9.140625" style="1"/>
    <col min="3590" max="3590" width="12.7109375" style="1" customWidth="1"/>
    <col min="3591" max="3829" width="9.140625" style="1"/>
    <col min="3830" max="3830" width="15.42578125" style="1" customWidth="1"/>
    <col min="3831" max="3831" width="14.42578125" style="1" customWidth="1"/>
    <col min="3832" max="3833" width="11" style="1" customWidth="1"/>
    <col min="3834" max="3834" width="15" style="1" customWidth="1"/>
    <col min="3835" max="3835" width="11" style="1" customWidth="1"/>
    <col min="3836" max="3836" width="12.7109375" style="1" customWidth="1"/>
    <col min="3837" max="3837" width="12.85546875" style="1" customWidth="1"/>
    <col min="3838" max="3838" width="13.42578125" style="1" customWidth="1"/>
    <col min="3839" max="3842" width="9.140625" style="1"/>
    <col min="3843" max="3843" width="15.28515625" style="1" customWidth="1"/>
    <col min="3844" max="3844" width="9.28515625" style="1" bestFit="1" customWidth="1"/>
    <col min="3845" max="3845" width="9.140625" style="1"/>
    <col min="3846" max="3846" width="12.7109375" style="1" customWidth="1"/>
    <col min="3847" max="4085" width="9.140625" style="1"/>
    <col min="4086" max="4086" width="15.42578125" style="1" customWidth="1"/>
    <col min="4087" max="4087" width="14.42578125" style="1" customWidth="1"/>
    <col min="4088" max="4089" width="11" style="1" customWidth="1"/>
    <col min="4090" max="4090" width="15" style="1" customWidth="1"/>
    <col min="4091" max="4091" width="11" style="1" customWidth="1"/>
    <col min="4092" max="4092" width="12.7109375" style="1" customWidth="1"/>
    <col min="4093" max="4093" width="12.85546875" style="1" customWidth="1"/>
    <col min="4094" max="4094" width="13.42578125" style="1" customWidth="1"/>
    <col min="4095" max="4098" width="9.140625" style="1"/>
    <col min="4099" max="4099" width="15.28515625" style="1" customWidth="1"/>
    <col min="4100" max="4100" width="9.28515625" style="1" bestFit="1" customWidth="1"/>
    <col min="4101" max="4101" width="9.140625" style="1"/>
    <col min="4102" max="4102" width="12.7109375" style="1" customWidth="1"/>
    <col min="4103" max="4341" width="9.140625" style="1"/>
    <col min="4342" max="4342" width="15.42578125" style="1" customWidth="1"/>
    <col min="4343" max="4343" width="14.42578125" style="1" customWidth="1"/>
    <col min="4344" max="4345" width="11" style="1" customWidth="1"/>
    <col min="4346" max="4346" width="15" style="1" customWidth="1"/>
    <col min="4347" max="4347" width="11" style="1" customWidth="1"/>
    <col min="4348" max="4348" width="12.7109375" style="1" customWidth="1"/>
    <col min="4349" max="4349" width="12.85546875" style="1" customWidth="1"/>
    <col min="4350" max="4350" width="13.42578125" style="1" customWidth="1"/>
    <col min="4351" max="4354" width="9.140625" style="1"/>
    <col min="4355" max="4355" width="15.28515625" style="1" customWidth="1"/>
    <col min="4356" max="4356" width="9.28515625" style="1" bestFit="1" customWidth="1"/>
    <col min="4357" max="4357" width="9.140625" style="1"/>
    <col min="4358" max="4358" width="12.7109375" style="1" customWidth="1"/>
    <col min="4359" max="4597" width="9.140625" style="1"/>
    <col min="4598" max="4598" width="15.42578125" style="1" customWidth="1"/>
    <col min="4599" max="4599" width="14.42578125" style="1" customWidth="1"/>
    <col min="4600" max="4601" width="11" style="1" customWidth="1"/>
    <col min="4602" max="4602" width="15" style="1" customWidth="1"/>
    <col min="4603" max="4603" width="11" style="1" customWidth="1"/>
    <col min="4604" max="4604" width="12.7109375" style="1" customWidth="1"/>
    <col min="4605" max="4605" width="12.85546875" style="1" customWidth="1"/>
    <col min="4606" max="4606" width="13.42578125" style="1" customWidth="1"/>
    <col min="4607" max="4610" width="9.140625" style="1"/>
    <col min="4611" max="4611" width="15.28515625" style="1" customWidth="1"/>
    <col min="4612" max="4612" width="9.28515625" style="1" bestFit="1" customWidth="1"/>
    <col min="4613" max="4613" width="9.140625" style="1"/>
    <col min="4614" max="4614" width="12.7109375" style="1" customWidth="1"/>
    <col min="4615" max="4853" width="9.140625" style="1"/>
    <col min="4854" max="4854" width="15.42578125" style="1" customWidth="1"/>
    <col min="4855" max="4855" width="14.42578125" style="1" customWidth="1"/>
    <col min="4856" max="4857" width="11" style="1" customWidth="1"/>
    <col min="4858" max="4858" width="15" style="1" customWidth="1"/>
    <col min="4859" max="4859" width="11" style="1" customWidth="1"/>
    <col min="4860" max="4860" width="12.7109375" style="1" customWidth="1"/>
    <col min="4861" max="4861" width="12.85546875" style="1" customWidth="1"/>
    <col min="4862" max="4862" width="13.42578125" style="1" customWidth="1"/>
    <col min="4863" max="4866" width="9.140625" style="1"/>
    <col min="4867" max="4867" width="15.28515625" style="1" customWidth="1"/>
    <col min="4868" max="4868" width="9.28515625" style="1" bestFit="1" customWidth="1"/>
    <col min="4869" max="4869" width="9.140625" style="1"/>
    <col min="4870" max="4870" width="12.7109375" style="1" customWidth="1"/>
    <col min="4871" max="5109" width="9.140625" style="1"/>
    <col min="5110" max="5110" width="15.42578125" style="1" customWidth="1"/>
    <col min="5111" max="5111" width="14.42578125" style="1" customWidth="1"/>
    <col min="5112" max="5113" width="11" style="1" customWidth="1"/>
    <col min="5114" max="5114" width="15" style="1" customWidth="1"/>
    <col min="5115" max="5115" width="11" style="1" customWidth="1"/>
    <col min="5116" max="5116" width="12.7109375" style="1" customWidth="1"/>
    <col min="5117" max="5117" width="12.85546875" style="1" customWidth="1"/>
    <col min="5118" max="5118" width="13.42578125" style="1" customWidth="1"/>
    <col min="5119" max="5122" width="9.140625" style="1"/>
    <col min="5123" max="5123" width="15.28515625" style="1" customWidth="1"/>
    <col min="5124" max="5124" width="9.28515625" style="1" bestFit="1" customWidth="1"/>
    <col min="5125" max="5125" width="9.140625" style="1"/>
    <col min="5126" max="5126" width="12.7109375" style="1" customWidth="1"/>
    <col min="5127" max="5365" width="9.140625" style="1"/>
    <col min="5366" max="5366" width="15.42578125" style="1" customWidth="1"/>
    <col min="5367" max="5367" width="14.42578125" style="1" customWidth="1"/>
    <col min="5368" max="5369" width="11" style="1" customWidth="1"/>
    <col min="5370" max="5370" width="15" style="1" customWidth="1"/>
    <col min="5371" max="5371" width="11" style="1" customWidth="1"/>
    <col min="5372" max="5372" width="12.7109375" style="1" customWidth="1"/>
    <col min="5373" max="5373" width="12.85546875" style="1" customWidth="1"/>
    <col min="5374" max="5374" width="13.42578125" style="1" customWidth="1"/>
    <col min="5375" max="5378" width="9.140625" style="1"/>
    <col min="5379" max="5379" width="15.28515625" style="1" customWidth="1"/>
    <col min="5380" max="5380" width="9.28515625" style="1" bestFit="1" customWidth="1"/>
    <col min="5381" max="5381" width="9.140625" style="1"/>
    <col min="5382" max="5382" width="12.7109375" style="1" customWidth="1"/>
    <col min="5383" max="5621" width="9.140625" style="1"/>
    <col min="5622" max="5622" width="15.42578125" style="1" customWidth="1"/>
    <col min="5623" max="5623" width="14.42578125" style="1" customWidth="1"/>
    <col min="5624" max="5625" width="11" style="1" customWidth="1"/>
    <col min="5626" max="5626" width="15" style="1" customWidth="1"/>
    <col min="5627" max="5627" width="11" style="1" customWidth="1"/>
    <col min="5628" max="5628" width="12.7109375" style="1" customWidth="1"/>
    <col min="5629" max="5629" width="12.85546875" style="1" customWidth="1"/>
    <col min="5630" max="5630" width="13.42578125" style="1" customWidth="1"/>
    <col min="5631" max="5634" width="9.140625" style="1"/>
    <col min="5635" max="5635" width="15.28515625" style="1" customWidth="1"/>
    <col min="5636" max="5636" width="9.28515625" style="1" bestFit="1" customWidth="1"/>
    <col min="5637" max="5637" width="9.140625" style="1"/>
    <col min="5638" max="5638" width="12.7109375" style="1" customWidth="1"/>
    <col min="5639" max="5877" width="9.140625" style="1"/>
    <col min="5878" max="5878" width="15.42578125" style="1" customWidth="1"/>
    <col min="5879" max="5879" width="14.42578125" style="1" customWidth="1"/>
    <col min="5880" max="5881" width="11" style="1" customWidth="1"/>
    <col min="5882" max="5882" width="15" style="1" customWidth="1"/>
    <col min="5883" max="5883" width="11" style="1" customWidth="1"/>
    <col min="5884" max="5884" width="12.7109375" style="1" customWidth="1"/>
    <col min="5885" max="5885" width="12.85546875" style="1" customWidth="1"/>
    <col min="5886" max="5886" width="13.42578125" style="1" customWidth="1"/>
    <col min="5887" max="5890" width="9.140625" style="1"/>
    <col min="5891" max="5891" width="15.28515625" style="1" customWidth="1"/>
    <col min="5892" max="5892" width="9.28515625" style="1" bestFit="1" customWidth="1"/>
    <col min="5893" max="5893" width="9.140625" style="1"/>
    <col min="5894" max="5894" width="12.7109375" style="1" customWidth="1"/>
    <col min="5895" max="6133" width="9.140625" style="1"/>
    <col min="6134" max="6134" width="15.42578125" style="1" customWidth="1"/>
    <col min="6135" max="6135" width="14.42578125" style="1" customWidth="1"/>
    <col min="6136" max="6137" width="11" style="1" customWidth="1"/>
    <col min="6138" max="6138" width="15" style="1" customWidth="1"/>
    <col min="6139" max="6139" width="11" style="1" customWidth="1"/>
    <col min="6140" max="6140" width="12.7109375" style="1" customWidth="1"/>
    <col min="6141" max="6141" width="12.85546875" style="1" customWidth="1"/>
    <col min="6142" max="6142" width="13.42578125" style="1" customWidth="1"/>
    <col min="6143" max="6146" width="9.140625" style="1"/>
    <col min="6147" max="6147" width="15.28515625" style="1" customWidth="1"/>
    <col min="6148" max="6148" width="9.28515625" style="1" bestFit="1" customWidth="1"/>
    <col min="6149" max="6149" width="9.140625" style="1"/>
    <col min="6150" max="6150" width="12.7109375" style="1" customWidth="1"/>
    <col min="6151" max="6389" width="9.140625" style="1"/>
    <col min="6390" max="6390" width="15.42578125" style="1" customWidth="1"/>
    <col min="6391" max="6391" width="14.42578125" style="1" customWidth="1"/>
    <col min="6392" max="6393" width="11" style="1" customWidth="1"/>
    <col min="6394" max="6394" width="15" style="1" customWidth="1"/>
    <col min="6395" max="6395" width="11" style="1" customWidth="1"/>
    <col min="6396" max="6396" width="12.7109375" style="1" customWidth="1"/>
    <col min="6397" max="6397" width="12.85546875" style="1" customWidth="1"/>
    <col min="6398" max="6398" width="13.42578125" style="1" customWidth="1"/>
    <col min="6399" max="6402" width="9.140625" style="1"/>
    <col min="6403" max="6403" width="15.28515625" style="1" customWidth="1"/>
    <col min="6404" max="6404" width="9.28515625" style="1" bestFit="1" customWidth="1"/>
    <col min="6405" max="6405" width="9.140625" style="1"/>
    <col min="6406" max="6406" width="12.7109375" style="1" customWidth="1"/>
    <col min="6407" max="6645" width="9.140625" style="1"/>
    <col min="6646" max="6646" width="15.42578125" style="1" customWidth="1"/>
    <col min="6647" max="6647" width="14.42578125" style="1" customWidth="1"/>
    <col min="6648" max="6649" width="11" style="1" customWidth="1"/>
    <col min="6650" max="6650" width="15" style="1" customWidth="1"/>
    <col min="6651" max="6651" width="11" style="1" customWidth="1"/>
    <col min="6652" max="6652" width="12.7109375" style="1" customWidth="1"/>
    <col min="6653" max="6653" width="12.85546875" style="1" customWidth="1"/>
    <col min="6654" max="6654" width="13.42578125" style="1" customWidth="1"/>
    <col min="6655" max="6658" width="9.140625" style="1"/>
    <col min="6659" max="6659" width="15.28515625" style="1" customWidth="1"/>
    <col min="6660" max="6660" width="9.28515625" style="1" bestFit="1" customWidth="1"/>
    <col min="6661" max="6661" width="9.140625" style="1"/>
    <col min="6662" max="6662" width="12.7109375" style="1" customWidth="1"/>
    <col min="6663" max="6901" width="9.140625" style="1"/>
    <col min="6902" max="6902" width="15.42578125" style="1" customWidth="1"/>
    <col min="6903" max="6903" width="14.42578125" style="1" customWidth="1"/>
    <col min="6904" max="6905" width="11" style="1" customWidth="1"/>
    <col min="6906" max="6906" width="15" style="1" customWidth="1"/>
    <col min="6907" max="6907" width="11" style="1" customWidth="1"/>
    <col min="6908" max="6908" width="12.7109375" style="1" customWidth="1"/>
    <col min="6909" max="6909" width="12.85546875" style="1" customWidth="1"/>
    <col min="6910" max="6910" width="13.42578125" style="1" customWidth="1"/>
    <col min="6911" max="6914" width="9.140625" style="1"/>
    <col min="6915" max="6915" width="15.28515625" style="1" customWidth="1"/>
    <col min="6916" max="6916" width="9.28515625" style="1" bestFit="1" customWidth="1"/>
    <col min="6917" max="6917" width="9.140625" style="1"/>
    <col min="6918" max="6918" width="12.7109375" style="1" customWidth="1"/>
    <col min="6919" max="7157" width="9.140625" style="1"/>
    <col min="7158" max="7158" width="15.42578125" style="1" customWidth="1"/>
    <col min="7159" max="7159" width="14.42578125" style="1" customWidth="1"/>
    <col min="7160" max="7161" width="11" style="1" customWidth="1"/>
    <col min="7162" max="7162" width="15" style="1" customWidth="1"/>
    <col min="7163" max="7163" width="11" style="1" customWidth="1"/>
    <col min="7164" max="7164" width="12.7109375" style="1" customWidth="1"/>
    <col min="7165" max="7165" width="12.85546875" style="1" customWidth="1"/>
    <col min="7166" max="7166" width="13.42578125" style="1" customWidth="1"/>
    <col min="7167" max="7170" width="9.140625" style="1"/>
    <col min="7171" max="7171" width="15.28515625" style="1" customWidth="1"/>
    <col min="7172" max="7172" width="9.28515625" style="1" bestFit="1" customWidth="1"/>
    <col min="7173" max="7173" width="9.140625" style="1"/>
    <col min="7174" max="7174" width="12.7109375" style="1" customWidth="1"/>
    <col min="7175" max="7413" width="9.140625" style="1"/>
    <col min="7414" max="7414" width="15.42578125" style="1" customWidth="1"/>
    <col min="7415" max="7415" width="14.42578125" style="1" customWidth="1"/>
    <col min="7416" max="7417" width="11" style="1" customWidth="1"/>
    <col min="7418" max="7418" width="15" style="1" customWidth="1"/>
    <col min="7419" max="7419" width="11" style="1" customWidth="1"/>
    <col min="7420" max="7420" width="12.7109375" style="1" customWidth="1"/>
    <col min="7421" max="7421" width="12.85546875" style="1" customWidth="1"/>
    <col min="7422" max="7422" width="13.42578125" style="1" customWidth="1"/>
    <col min="7423" max="7426" width="9.140625" style="1"/>
    <col min="7427" max="7427" width="15.28515625" style="1" customWidth="1"/>
    <col min="7428" max="7428" width="9.28515625" style="1" bestFit="1" customWidth="1"/>
    <col min="7429" max="7429" width="9.140625" style="1"/>
    <col min="7430" max="7430" width="12.7109375" style="1" customWidth="1"/>
    <col min="7431" max="7669" width="9.140625" style="1"/>
    <col min="7670" max="7670" width="15.42578125" style="1" customWidth="1"/>
    <col min="7671" max="7671" width="14.42578125" style="1" customWidth="1"/>
    <col min="7672" max="7673" width="11" style="1" customWidth="1"/>
    <col min="7674" max="7674" width="15" style="1" customWidth="1"/>
    <col min="7675" max="7675" width="11" style="1" customWidth="1"/>
    <col min="7676" max="7676" width="12.7109375" style="1" customWidth="1"/>
    <col min="7677" max="7677" width="12.85546875" style="1" customWidth="1"/>
    <col min="7678" max="7678" width="13.42578125" style="1" customWidth="1"/>
    <col min="7679" max="7682" width="9.140625" style="1"/>
    <col min="7683" max="7683" width="15.28515625" style="1" customWidth="1"/>
    <col min="7684" max="7684" width="9.28515625" style="1" bestFit="1" customWidth="1"/>
    <col min="7685" max="7685" width="9.140625" style="1"/>
    <col min="7686" max="7686" width="12.7109375" style="1" customWidth="1"/>
    <col min="7687" max="7925" width="9.140625" style="1"/>
    <col min="7926" max="7926" width="15.42578125" style="1" customWidth="1"/>
    <col min="7927" max="7927" width="14.42578125" style="1" customWidth="1"/>
    <col min="7928" max="7929" width="11" style="1" customWidth="1"/>
    <col min="7930" max="7930" width="15" style="1" customWidth="1"/>
    <col min="7931" max="7931" width="11" style="1" customWidth="1"/>
    <col min="7932" max="7932" width="12.7109375" style="1" customWidth="1"/>
    <col min="7933" max="7933" width="12.85546875" style="1" customWidth="1"/>
    <col min="7934" max="7934" width="13.42578125" style="1" customWidth="1"/>
    <col min="7935" max="7938" width="9.140625" style="1"/>
    <col min="7939" max="7939" width="15.28515625" style="1" customWidth="1"/>
    <col min="7940" max="7940" width="9.28515625" style="1" bestFit="1" customWidth="1"/>
    <col min="7941" max="7941" width="9.140625" style="1"/>
    <col min="7942" max="7942" width="12.7109375" style="1" customWidth="1"/>
    <col min="7943" max="8181" width="9.140625" style="1"/>
    <col min="8182" max="8182" width="15.42578125" style="1" customWidth="1"/>
    <col min="8183" max="8183" width="14.42578125" style="1" customWidth="1"/>
    <col min="8184" max="8185" width="11" style="1" customWidth="1"/>
    <col min="8186" max="8186" width="15" style="1" customWidth="1"/>
    <col min="8187" max="8187" width="11" style="1" customWidth="1"/>
    <col min="8188" max="8188" width="12.7109375" style="1" customWidth="1"/>
    <col min="8189" max="8189" width="12.85546875" style="1" customWidth="1"/>
    <col min="8190" max="8190" width="13.42578125" style="1" customWidth="1"/>
    <col min="8191" max="8194" width="9.140625" style="1"/>
    <col min="8195" max="8195" width="15.28515625" style="1" customWidth="1"/>
    <col min="8196" max="8196" width="9.28515625" style="1" bestFit="1" customWidth="1"/>
    <col min="8197" max="8197" width="9.140625" style="1"/>
    <col min="8198" max="8198" width="12.7109375" style="1" customWidth="1"/>
    <col min="8199" max="8437" width="9.140625" style="1"/>
    <col min="8438" max="8438" width="15.42578125" style="1" customWidth="1"/>
    <col min="8439" max="8439" width="14.42578125" style="1" customWidth="1"/>
    <col min="8440" max="8441" width="11" style="1" customWidth="1"/>
    <col min="8442" max="8442" width="15" style="1" customWidth="1"/>
    <col min="8443" max="8443" width="11" style="1" customWidth="1"/>
    <col min="8444" max="8444" width="12.7109375" style="1" customWidth="1"/>
    <col min="8445" max="8445" width="12.85546875" style="1" customWidth="1"/>
    <col min="8446" max="8446" width="13.42578125" style="1" customWidth="1"/>
    <col min="8447" max="8450" width="9.140625" style="1"/>
    <col min="8451" max="8451" width="15.28515625" style="1" customWidth="1"/>
    <col min="8452" max="8452" width="9.28515625" style="1" bestFit="1" customWidth="1"/>
    <col min="8453" max="8453" width="9.140625" style="1"/>
    <col min="8454" max="8454" width="12.7109375" style="1" customWidth="1"/>
    <col min="8455" max="8693" width="9.140625" style="1"/>
    <col min="8694" max="8694" width="15.42578125" style="1" customWidth="1"/>
    <col min="8695" max="8695" width="14.42578125" style="1" customWidth="1"/>
    <col min="8696" max="8697" width="11" style="1" customWidth="1"/>
    <col min="8698" max="8698" width="15" style="1" customWidth="1"/>
    <col min="8699" max="8699" width="11" style="1" customWidth="1"/>
    <col min="8700" max="8700" width="12.7109375" style="1" customWidth="1"/>
    <col min="8701" max="8701" width="12.85546875" style="1" customWidth="1"/>
    <col min="8702" max="8702" width="13.42578125" style="1" customWidth="1"/>
    <col min="8703" max="8706" width="9.140625" style="1"/>
    <col min="8707" max="8707" width="15.28515625" style="1" customWidth="1"/>
    <col min="8708" max="8708" width="9.28515625" style="1" bestFit="1" customWidth="1"/>
    <col min="8709" max="8709" width="9.140625" style="1"/>
    <col min="8710" max="8710" width="12.7109375" style="1" customWidth="1"/>
    <col min="8711" max="8949" width="9.140625" style="1"/>
    <col min="8950" max="8950" width="15.42578125" style="1" customWidth="1"/>
    <col min="8951" max="8951" width="14.42578125" style="1" customWidth="1"/>
    <col min="8952" max="8953" width="11" style="1" customWidth="1"/>
    <col min="8954" max="8954" width="15" style="1" customWidth="1"/>
    <col min="8955" max="8955" width="11" style="1" customWidth="1"/>
    <col min="8956" max="8956" width="12.7109375" style="1" customWidth="1"/>
    <col min="8957" max="8957" width="12.85546875" style="1" customWidth="1"/>
    <col min="8958" max="8958" width="13.42578125" style="1" customWidth="1"/>
    <col min="8959" max="8962" width="9.140625" style="1"/>
    <col min="8963" max="8963" width="15.28515625" style="1" customWidth="1"/>
    <col min="8964" max="8964" width="9.28515625" style="1" bestFit="1" customWidth="1"/>
    <col min="8965" max="8965" width="9.140625" style="1"/>
    <col min="8966" max="8966" width="12.7109375" style="1" customWidth="1"/>
    <col min="8967" max="9205" width="9.140625" style="1"/>
    <col min="9206" max="9206" width="15.42578125" style="1" customWidth="1"/>
    <col min="9207" max="9207" width="14.42578125" style="1" customWidth="1"/>
    <col min="9208" max="9209" width="11" style="1" customWidth="1"/>
    <col min="9210" max="9210" width="15" style="1" customWidth="1"/>
    <col min="9211" max="9211" width="11" style="1" customWidth="1"/>
    <col min="9212" max="9212" width="12.7109375" style="1" customWidth="1"/>
    <col min="9213" max="9213" width="12.85546875" style="1" customWidth="1"/>
    <col min="9214" max="9214" width="13.42578125" style="1" customWidth="1"/>
    <col min="9215" max="9218" width="9.140625" style="1"/>
    <col min="9219" max="9219" width="15.28515625" style="1" customWidth="1"/>
    <col min="9220" max="9220" width="9.28515625" style="1" bestFit="1" customWidth="1"/>
    <col min="9221" max="9221" width="9.140625" style="1"/>
    <col min="9222" max="9222" width="12.7109375" style="1" customWidth="1"/>
    <col min="9223" max="9461" width="9.140625" style="1"/>
    <col min="9462" max="9462" width="15.42578125" style="1" customWidth="1"/>
    <col min="9463" max="9463" width="14.42578125" style="1" customWidth="1"/>
    <col min="9464" max="9465" width="11" style="1" customWidth="1"/>
    <col min="9466" max="9466" width="15" style="1" customWidth="1"/>
    <col min="9467" max="9467" width="11" style="1" customWidth="1"/>
    <col min="9468" max="9468" width="12.7109375" style="1" customWidth="1"/>
    <col min="9469" max="9469" width="12.85546875" style="1" customWidth="1"/>
    <col min="9470" max="9470" width="13.42578125" style="1" customWidth="1"/>
    <col min="9471" max="9474" width="9.140625" style="1"/>
    <col min="9475" max="9475" width="15.28515625" style="1" customWidth="1"/>
    <col min="9476" max="9476" width="9.28515625" style="1" bestFit="1" customWidth="1"/>
    <col min="9477" max="9477" width="9.140625" style="1"/>
    <col min="9478" max="9478" width="12.7109375" style="1" customWidth="1"/>
    <col min="9479" max="9717" width="9.140625" style="1"/>
    <col min="9718" max="9718" width="15.42578125" style="1" customWidth="1"/>
    <col min="9719" max="9719" width="14.42578125" style="1" customWidth="1"/>
    <col min="9720" max="9721" width="11" style="1" customWidth="1"/>
    <col min="9722" max="9722" width="15" style="1" customWidth="1"/>
    <col min="9723" max="9723" width="11" style="1" customWidth="1"/>
    <col min="9724" max="9724" width="12.7109375" style="1" customWidth="1"/>
    <col min="9725" max="9725" width="12.85546875" style="1" customWidth="1"/>
    <col min="9726" max="9726" width="13.42578125" style="1" customWidth="1"/>
    <col min="9727" max="9730" width="9.140625" style="1"/>
    <col min="9731" max="9731" width="15.28515625" style="1" customWidth="1"/>
    <col min="9732" max="9732" width="9.28515625" style="1" bestFit="1" customWidth="1"/>
    <col min="9733" max="9733" width="9.140625" style="1"/>
    <col min="9734" max="9734" width="12.7109375" style="1" customWidth="1"/>
    <col min="9735" max="9973" width="9.140625" style="1"/>
    <col min="9974" max="9974" width="15.42578125" style="1" customWidth="1"/>
    <col min="9975" max="9975" width="14.42578125" style="1" customWidth="1"/>
    <col min="9976" max="9977" width="11" style="1" customWidth="1"/>
    <col min="9978" max="9978" width="15" style="1" customWidth="1"/>
    <col min="9979" max="9979" width="11" style="1" customWidth="1"/>
    <col min="9980" max="9980" width="12.7109375" style="1" customWidth="1"/>
    <col min="9981" max="9981" width="12.85546875" style="1" customWidth="1"/>
    <col min="9982" max="9982" width="13.42578125" style="1" customWidth="1"/>
    <col min="9983" max="9986" width="9.140625" style="1"/>
    <col min="9987" max="9987" width="15.28515625" style="1" customWidth="1"/>
    <col min="9988" max="9988" width="9.28515625" style="1" bestFit="1" customWidth="1"/>
    <col min="9989" max="9989" width="9.140625" style="1"/>
    <col min="9990" max="9990" width="12.7109375" style="1" customWidth="1"/>
    <col min="9991" max="10229" width="9.140625" style="1"/>
    <col min="10230" max="10230" width="15.42578125" style="1" customWidth="1"/>
    <col min="10231" max="10231" width="14.42578125" style="1" customWidth="1"/>
    <col min="10232" max="10233" width="11" style="1" customWidth="1"/>
    <col min="10234" max="10234" width="15" style="1" customWidth="1"/>
    <col min="10235" max="10235" width="11" style="1" customWidth="1"/>
    <col min="10236" max="10236" width="12.7109375" style="1" customWidth="1"/>
    <col min="10237" max="10237" width="12.85546875" style="1" customWidth="1"/>
    <col min="10238" max="10238" width="13.42578125" style="1" customWidth="1"/>
    <col min="10239" max="10242" width="9.140625" style="1"/>
    <col min="10243" max="10243" width="15.28515625" style="1" customWidth="1"/>
    <col min="10244" max="10244" width="9.28515625" style="1" bestFit="1" customWidth="1"/>
    <col min="10245" max="10245" width="9.140625" style="1"/>
    <col min="10246" max="10246" width="12.7109375" style="1" customWidth="1"/>
    <col min="10247" max="10485" width="9.140625" style="1"/>
    <col min="10486" max="10486" width="15.42578125" style="1" customWidth="1"/>
    <col min="10487" max="10487" width="14.42578125" style="1" customWidth="1"/>
    <col min="10488" max="10489" width="11" style="1" customWidth="1"/>
    <col min="10490" max="10490" width="15" style="1" customWidth="1"/>
    <col min="10491" max="10491" width="11" style="1" customWidth="1"/>
    <col min="10492" max="10492" width="12.7109375" style="1" customWidth="1"/>
    <col min="10493" max="10493" width="12.85546875" style="1" customWidth="1"/>
    <col min="10494" max="10494" width="13.42578125" style="1" customWidth="1"/>
    <col min="10495" max="10498" width="9.140625" style="1"/>
    <col min="10499" max="10499" width="15.28515625" style="1" customWidth="1"/>
    <col min="10500" max="10500" width="9.28515625" style="1" bestFit="1" customWidth="1"/>
    <col min="10501" max="10501" width="9.140625" style="1"/>
    <col min="10502" max="10502" width="12.7109375" style="1" customWidth="1"/>
    <col min="10503" max="10741" width="9.140625" style="1"/>
    <col min="10742" max="10742" width="15.42578125" style="1" customWidth="1"/>
    <col min="10743" max="10743" width="14.42578125" style="1" customWidth="1"/>
    <col min="10744" max="10745" width="11" style="1" customWidth="1"/>
    <col min="10746" max="10746" width="15" style="1" customWidth="1"/>
    <col min="10747" max="10747" width="11" style="1" customWidth="1"/>
    <col min="10748" max="10748" width="12.7109375" style="1" customWidth="1"/>
    <col min="10749" max="10749" width="12.85546875" style="1" customWidth="1"/>
    <col min="10750" max="10750" width="13.42578125" style="1" customWidth="1"/>
    <col min="10751" max="10754" width="9.140625" style="1"/>
    <col min="10755" max="10755" width="15.28515625" style="1" customWidth="1"/>
    <col min="10756" max="10756" width="9.28515625" style="1" bestFit="1" customWidth="1"/>
    <col min="10757" max="10757" width="9.140625" style="1"/>
    <col min="10758" max="10758" width="12.7109375" style="1" customWidth="1"/>
    <col min="10759" max="10997" width="9.140625" style="1"/>
    <col min="10998" max="10998" width="15.42578125" style="1" customWidth="1"/>
    <col min="10999" max="10999" width="14.42578125" style="1" customWidth="1"/>
    <col min="11000" max="11001" width="11" style="1" customWidth="1"/>
    <col min="11002" max="11002" width="15" style="1" customWidth="1"/>
    <col min="11003" max="11003" width="11" style="1" customWidth="1"/>
    <col min="11004" max="11004" width="12.7109375" style="1" customWidth="1"/>
    <col min="11005" max="11005" width="12.85546875" style="1" customWidth="1"/>
    <col min="11006" max="11006" width="13.42578125" style="1" customWidth="1"/>
    <col min="11007" max="11010" width="9.140625" style="1"/>
    <col min="11011" max="11011" width="15.28515625" style="1" customWidth="1"/>
    <col min="11012" max="11012" width="9.28515625" style="1" bestFit="1" customWidth="1"/>
    <col min="11013" max="11013" width="9.140625" style="1"/>
    <col min="11014" max="11014" width="12.7109375" style="1" customWidth="1"/>
    <col min="11015" max="11253" width="9.140625" style="1"/>
    <col min="11254" max="11254" width="15.42578125" style="1" customWidth="1"/>
    <col min="11255" max="11255" width="14.42578125" style="1" customWidth="1"/>
    <col min="11256" max="11257" width="11" style="1" customWidth="1"/>
    <col min="11258" max="11258" width="15" style="1" customWidth="1"/>
    <col min="11259" max="11259" width="11" style="1" customWidth="1"/>
    <col min="11260" max="11260" width="12.7109375" style="1" customWidth="1"/>
    <col min="11261" max="11261" width="12.85546875" style="1" customWidth="1"/>
    <col min="11262" max="11262" width="13.42578125" style="1" customWidth="1"/>
    <col min="11263" max="11266" width="9.140625" style="1"/>
    <col min="11267" max="11267" width="15.28515625" style="1" customWidth="1"/>
    <col min="11268" max="11268" width="9.28515625" style="1" bestFit="1" customWidth="1"/>
    <col min="11269" max="11269" width="9.140625" style="1"/>
    <col min="11270" max="11270" width="12.7109375" style="1" customWidth="1"/>
    <col min="11271" max="11509" width="9.140625" style="1"/>
    <col min="11510" max="11510" width="15.42578125" style="1" customWidth="1"/>
    <col min="11511" max="11511" width="14.42578125" style="1" customWidth="1"/>
    <col min="11512" max="11513" width="11" style="1" customWidth="1"/>
    <col min="11514" max="11514" width="15" style="1" customWidth="1"/>
    <col min="11515" max="11515" width="11" style="1" customWidth="1"/>
    <col min="11516" max="11516" width="12.7109375" style="1" customWidth="1"/>
    <col min="11517" max="11517" width="12.85546875" style="1" customWidth="1"/>
    <col min="11518" max="11518" width="13.42578125" style="1" customWidth="1"/>
    <col min="11519" max="11522" width="9.140625" style="1"/>
    <col min="11523" max="11523" width="15.28515625" style="1" customWidth="1"/>
    <col min="11524" max="11524" width="9.28515625" style="1" bestFit="1" customWidth="1"/>
    <col min="11525" max="11525" width="9.140625" style="1"/>
    <col min="11526" max="11526" width="12.7109375" style="1" customWidth="1"/>
    <col min="11527" max="11765" width="9.140625" style="1"/>
    <col min="11766" max="11766" width="15.42578125" style="1" customWidth="1"/>
    <col min="11767" max="11767" width="14.42578125" style="1" customWidth="1"/>
    <col min="11768" max="11769" width="11" style="1" customWidth="1"/>
    <col min="11770" max="11770" width="15" style="1" customWidth="1"/>
    <col min="11771" max="11771" width="11" style="1" customWidth="1"/>
    <col min="11772" max="11772" width="12.7109375" style="1" customWidth="1"/>
    <col min="11773" max="11773" width="12.85546875" style="1" customWidth="1"/>
    <col min="11774" max="11774" width="13.42578125" style="1" customWidth="1"/>
    <col min="11775" max="11778" width="9.140625" style="1"/>
    <col min="11779" max="11779" width="15.28515625" style="1" customWidth="1"/>
    <col min="11780" max="11780" width="9.28515625" style="1" bestFit="1" customWidth="1"/>
    <col min="11781" max="11781" width="9.140625" style="1"/>
    <col min="11782" max="11782" width="12.7109375" style="1" customWidth="1"/>
    <col min="11783" max="12021" width="9.140625" style="1"/>
    <col min="12022" max="12022" width="15.42578125" style="1" customWidth="1"/>
    <col min="12023" max="12023" width="14.42578125" style="1" customWidth="1"/>
    <col min="12024" max="12025" width="11" style="1" customWidth="1"/>
    <col min="12026" max="12026" width="15" style="1" customWidth="1"/>
    <col min="12027" max="12027" width="11" style="1" customWidth="1"/>
    <col min="12028" max="12028" width="12.7109375" style="1" customWidth="1"/>
    <col min="12029" max="12029" width="12.85546875" style="1" customWidth="1"/>
    <col min="12030" max="12030" width="13.42578125" style="1" customWidth="1"/>
    <col min="12031" max="12034" width="9.140625" style="1"/>
    <col min="12035" max="12035" width="15.28515625" style="1" customWidth="1"/>
    <col min="12036" max="12036" width="9.28515625" style="1" bestFit="1" customWidth="1"/>
    <col min="12037" max="12037" width="9.140625" style="1"/>
    <col min="12038" max="12038" width="12.7109375" style="1" customWidth="1"/>
    <col min="12039" max="12277" width="9.140625" style="1"/>
    <col min="12278" max="12278" width="15.42578125" style="1" customWidth="1"/>
    <col min="12279" max="12279" width="14.42578125" style="1" customWidth="1"/>
    <col min="12280" max="12281" width="11" style="1" customWidth="1"/>
    <col min="12282" max="12282" width="15" style="1" customWidth="1"/>
    <col min="12283" max="12283" width="11" style="1" customWidth="1"/>
    <col min="12284" max="12284" width="12.7109375" style="1" customWidth="1"/>
    <col min="12285" max="12285" width="12.85546875" style="1" customWidth="1"/>
    <col min="12286" max="12286" width="13.42578125" style="1" customWidth="1"/>
    <col min="12287" max="12290" width="9.140625" style="1"/>
    <col min="12291" max="12291" width="15.28515625" style="1" customWidth="1"/>
    <col min="12292" max="12292" width="9.28515625" style="1" bestFit="1" customWidth="1"/>
    <col min="12293" max="12293" width="9.140625" style="1"/>
    <col min="12294" max="12294" width="12.7109375" style="1" customWidth="1"/>
    <col min="12295" max="12533" width="9.140625" style="1"/>
    <col min="12534" max="12534" width="15.42578125" style="1" customWidth="1"/>
    <col min="12535" max="12535" width="14.42578125" style="1" customWidth="1"/>
    <col min="12536" max="12537" width="11" style="1" customWidth="1"/>
    <col min="12538" max="12538" width="15" style="1" customWidth="1"/>
    <col min="12539" max="12539" width="11" style="1" customWidth="1"/>
    <col min="12540" max="12540" width="12.7109375" style="1" customWidth="1"/>
    <col min="12541" max="12541" width="12.85546875" style="1" customWidth="1"/>
    <col min="12542" max="12542" width="13.42578125" style="1" customWidth="1"/>
    <col min="12543" max="12546" width="9.140625" style="1"/>
    <col min="12547" max="12547" width="15.28515625" style="1" customWidth="1"/>
    <col min="12548" max="12548" width="9.28515625" style="1" bestFit="1" customWidth="1"/>
    <col min="12549" max="12549" width="9.140625" style="1"/>
    <col min="12550" max="12550" width="12.7109375" style="1" customWidth="1"/>
    <col min="12551" max="12789" width="9.140625" style="1"/>
    <col min="12790" max="12790" width="15.42578125" style="1" customWidth="1"/>
    <col min="12791" max="12791" width="14.42578125" style="1" customWidth="1"/>
    <col min="12792" max="12793" width="11" style="1" customWidth="1"/>
    <col min="12794" max="12794" width="15" style="1" customWidth="1"/>
    <col min="12795" max="12795" width="11" style="1" customWidth="1"/>
    <col min="12796" max="12796" width="12.7109375" style="1" customWidth="1"/>
    <col min="12797" max="12797" width="12.85546875" style="1" customWidth="1"/>
    <col min="12798" max="12798" width="13.42578125" style="1" customWidth="1"/>
    <col min="12799" max="12802" width="9.140625" style="1"/>
    <col min="12803" max="12803" width="15.28515625" style="1" customWidth="1"/>
    <col min="12804" max="12804" width="9.28515625" style="1" bestFit="1" customWidth="1"/>
    <col min="12805" max="12805" width="9.140625" style="1"/>
    <col min="12806" max="12806" width="12.7109375" style="1" customWidth="1"/>
    <col min="12807" max="13045" width="9.140625" style="1"/>
    <col min="13046" max="13046" width="15.42578125" style="1" customWidth="1"/>
    <col min="13047" max="13047" width="14.42578125" style="1" customWidth="1"/>
    <col min="13048" max="13049" width="11" style="1" customWidth="1"/>
    <col min="13050" max="13050" width="15" style="1" customWidth="1"/>
    <col min="13051" max="13051" width="11" style="1" customWidth="1"/>
    <col min="13052" max="13052" width="12.7109375" style="1" customWidth="1"/>
    <col min="13053" max="13053" width="12.85546875" style="1" customWidth="1"/>
    <col min="13054" max="13054" width="13.42578125" style="1" customWidth="1"/>
    <col min="13055" max="13058" width="9.140625" style="1"/>
    <col min="13059" max="13059" width="15.28515625" style="1" customWidth="1"/>
    <col min="13060" max="13060" width="9.28515625" style="1" bestFit="1" customWidth="1"/>
    <col min="13061" max="13061" width="9.140625" style="1"/>
    <col min="13062" max="13062" width="12.7109375" style="1" customWidth="1"/>
    <col min="13063" max="13301" width="9.140625" style="1"/>
    <col min="13302" max="13302" width="15.42578125" style="1" customWidth="1"/>
    <col min="13303" max="13303" width="14.42578125" style="1" customWidth="1"/>
    <col min="13304" max="13305" width="11" style="1" customWidth="1"/>
    <col min="13306" max="13306" width="15" style="1" customWidth="1"/>
    <col min="13307" max="13307" width="11" style="1" customWidth="1"/>
    <col min="13308" max="13308" width="12.7109375" style="1" customWidth="1"/>
    <col min="13309" max="13309" width="12.85546875" style="1" customWidth="1"/>
    <col min="13310" max="13310" width="13.42578125" style="1" customWidth="1"/>
    <col min="13311" max="13314" width="9.140625" style="1"/>
    <col min="13315" max="13315" width="15.28515625" style="1" customWidth="1"/>
    <col min="13316" max="13316" width="9.28515625" style="1" bestFit="1" customWidth="1"/>
    <col min="13317" max="13317" width="9.140625" style="1"/>
    <col min="13318" max="13318" width="12.7109375" style="1" customWidth="1"/>
    <col min="13319" max="13557" width="9.140625" style="1"/>
    <col min="13558" max="13558" width="15.42578125" style="1" customWidth="1"/>
    <col min="13559" max="13559" width="14.42578125" style="1" customWidth="1"/>
    <col min="13560" max="13561" width="11" style="1" customWidth="1"/>
    <col min="13562" max="13562" width="15" style="1" customWidth="1"/>
    <col min="13563" max="13563" width="11" style="1" customWidth="1"/>
    <col min="13564" max="13564" width="12.7109375" style="1" customWidth="1"/>
    <col min="13565" max="13565" width="12.85546875" style="1" customWidth="1"/>
    <col min="13566" max="13566" width="13.42578125" style="1" customWidth="1"/>
    <col min="13567" max="13570" width="9.140625" style="1"/>
    <col min="13571" max="13571" width="15.28515625" style="1" customWidth="1"/>
    <col min="13572" max="13572" width="9.28515625" style="1" bestFit="1" customWidth="1"/>
    <col min="13573" max="13573" width="9.140625" style="1"/>
    <col min="13574" max="13574" width="12.7109375" style="1" customWidth="1"/>
    <col min="13575" max="13813" width="9.140625" style="1"/>
    <col min="13814" max="13814" width="15.42578125" style="1" customWidth="1"/>
    <col min="13815" max="13815" width="14.42578125" style="1" customWidth="1"/>
    <col min="13816" max="13817" width="11" style="1" customWidth="1"/>
    <col min="13818" max="13818" width="15" style="1" customWidth="1"/>
    <col min="13819" max="13819" width="11" style="1" customWidth="1"/>
    <col min="13820" max="13820" width="12.7109375" style="1" customWidth="1"/>
    <col min="13821" max="13821" width="12.85546875" style="1" customWidth="1"/>
    <col min="13822" max="13822" width="13.42578125" style="1" customWidth="1"/>
    <col min="13823" max="13826" width="9.140625" style="1"/>
    <col min="13827" max="13827" width="15.28515625" style="1" customWidth="1"/>
    <col min="13828" max="13828" width="9.28515625" style="1" bestFit="1" customWidth="1"/>
    <col min="13829" max="13829" width="9.140625" style="1"/>
    <col min="13830" max="13830" width="12.7109375" style="1" customWidth="1"/>
    <col min="13831" max="14069" width="9.140625" style="1"/>
    <col min="14070" max="14070" width="15.42578125" style="1" customWidth="1"/>
    <col min="14071" max="14071" width="14.42578125" style="1" customWidth="1"/>
    <col min="14072" max="14073" width="11" style="1" customWidth="1"/>
    <col min="14074" max="14074" width="15" style="1" customWidth="1"/>
    <col min="14075" max="14075" width="11" style="1" customWidth="1"/>
    <col min="14076" max="14076" width="12.7109375" style="1" customWidth="1"/>
    <col min="14077" max="14077" width="12.85546875" style="1" customWidth="1"/>
    <col min="14078" max="14078" width="13.42578125" style="1" customWidth="1"/>
    <col min="14079" max="14082" width="9.140625" style="1"/>
    <col min="14083" max="14083" width="15.28515625" style="1" customWidth="1"/>
    <col min="14084" max="14084" width="9.28515625" style="1" bestFit="1" customWidth="1"/>
    <col min="14085" max="14085" width="9.140625" style="1"/>
    <col min="14086" max="14086" width="12.7109375" style="1" customWidth="1"/>
    <col min="14087" max="14325" width="9.140625" style="1"/>
    <col min="14326" max="14326" width="15.42578125" style="1" customWidth="1"/>
    <col min="14327" max="14327" width="14.42578125" style="1" customWidth="1"/>
    <col min="14328" max="14329" width="11" style="1" customWidth="1"/>
    <col min="14330" max="14330" width="15" style="1" customWidth="1"/>
    <col min="14331" max="14331" width="11" style="1" customWidth="1"/>
    <col min="14332" max="14332" width="12.7109375" style="1" customWidth="1"/>
    <col min="14333" max="14333" width="12.85546875" style="1" customWidth="1"/>
    <col min="14334" max="14334" width="13.42578125" style="1" customWidth="1"/>
    <col min="14335" max="14338" width="9.140625" style="1"/>
    <col min="14339" max="14339" width="15.28515625" style="1" customWidth="1"/>
    <col min="14340" max="14340" width="9.28515625" style="1" bestFit="1" customWidth="1"/>
    <col min="14341" max="14341" width="9.140625" style="1"/>
    <col min="14342" max="14342" width="12.7109375" style="1" customWidth="1"/>
    <col min="14343" max="14581" width="9.140625" style="1"/>
    <col min="14582" max="14582" width="15.42578125" style="1" customWidth="1"/>
    <col min="14583" max="14583" width="14.42578125" style="1" customWidth="1"/>
    <col min="14584" max="14585" width="11" style="1" customWidth="1"/>
    <col min="14586" max="14586" width="15" style="1" customWidth="1"/>
    <col min="14587" max="14587" width="11" style="1" customWidth="1"/>
    <col min="14588" max="14588" width="12.7109375" style="1" customWidth="1"/>
    <col min="14589" max="14589" width="12.85546875" style="1" customWidth="1"/>
    <col min="14590" max="14590" width="13.42578125" style="1" customWidth="1"/>
    <col min="14591" max="14594" width="9.140625" style="1"/>
    <col min="14595" max="14595" width="15.28515625" style="1" customWidth="1"/>
    <col min="14596" max="14596" width="9.28515625" style="1" bestFit="1" customWidth="1"/>
    <col min="14597" max="14597" width="9.140625" style="1"/>
    <col min="14598" max="14598" width="12.7109375" style="1" customWidth="1"/>
    <col min="14599" max="14837" width="9.140625" style="1"/>
    <col min="14838" max="14838" width="15.42578125" style="1" customWidth="1"/>
    <col min="14839" max="14839" width="14.42578125" style="1" customWidth="1"/>
    <col min="14840" max="14841" width="11" style="1" customWidth="1"/>
    <col min="14842" max="14842" width="15" style="1" customWidth="1"/>
    <col min="14843" max="14843" width="11" style="1" customWidth="1"/>
    <col min="14844" max="14844" width="12.7109375" style="1" customWidth="1"/>
    <col min="14845" max="14845" width="12.85546875" style="1" customWidth="1"/>
    <col min="14846" max="14846" width="13.42578125" style="1" customWidth="1"/>
    <col min="14847" max="14850" width="9.140625" style="1"/>
    <col min="14851" max="14851" width="15.28515625" style="1" customWidth="1"/>
    <col min="14852" max="14852" width="9.28515625" style="1" bestFit="1" customWidth="1"/>
    <col min="14853" max="14853" width="9.140625" style="1"/>
    <col min="14854" max="14854" width="12.7109375" style="1" customWidth="1"/>
    <col min="14855" max="15093" width="9.140625" style="1"/>
    <col min="15094" max="15094" width="15.42578125" style="1" customWidth="1"/>
    <col min="15095" max="15095" width="14.42578125" style="1" customWidth="1"/>
    <col min="15096" max="15097" width="11" style="1" customWidth="1"/>
    <col min="15098" max="15098" width="15" style="1" customWidth="1"/>
    <col min="15099" max="15099" width="11" style="1" customWidth="1"/>
    <col min="15100" max="15100" width="12.7109375" style="1" customWidth="1"/>
    <col min="15101" max="15101" width="12.85546875" style="1" customWidth="1"/>
    <col min="15102" max="15102" width="13.42578125" style="1" customWidth="1"/>
    <col min="15103" max="15106" width="9.140625" style="1"/>
    <col min="15107" max="15107" width="15.28515625" style="1" customWidth="1"/>
    <col min="15108" max="15108" width="9.28515625" style="1" bestFit="1" customWidth="1"/>
    <col min="15109" max="15109" width="9.140625" style="1"/>
    <col min="15110" max="15110" width="12.7109375" style="1" customWidth="1"/>
    <col min="15111" max="15349" width="9.140625" style="1"/>
    <col min="15350" max="15350" width="15.42578125" style="1" customWidth="1"/>
    <col min="15351" max="15351" width="14.42578125" style="1" customWidth="1"/>
    <col min="15352" max="15353" width="11" style="1" customWidth="1"/>
    <col min="15354" max="15354" width="15" style="1" customWidth="1"/>
    <col min="15355" max="15355" width="11" style="1" customWidth="1"/>
    <col min="15356" max="15356" width="12.7109375" style="1" customWidth="1"/>
    <col min="15357" max="15357" width="12.85546875" style="1" customWidth="1"/>
    <col min="15358" max="15358" width="13.42578125" style="1" customWidth="1"/>
    <col min="15359" max="15362" width="9.140625" style="1"/>
    <col min="15363" max="15363" width="15.28515625" style="1" customWidth="1"/>
    <col min="15364" max="15364" width="9.28515625" style="1" bestFit="1" customWidth="1"/>
    <col min="15365" max="15365" width="9.140625" style="1"/>
    <col min="15366" max="15366" width="12.7109375" style="1" customWidth="1"/>
    <col min="15367" max="15605" width="9.140625" style="1"/>
    <col min="15606" max="15606" width="15.42578125" style="1" customWidth="1"/>
    <col min="15607" max="15607" width="14.42578125" style="1" customWidth="1"/>
    <col min="15608" max="15609" width="11" style="1" customWidth="1"/>
    <col min="15610" max="15610" width="15" style="1" customWidth="1"/>
    <col min="15611" max="15611" width="11" style="1" customWidth="1"/>
    <col min="15612" max="15612" width="12.7109375" style="1" customWidth="1"/>
    <col min="15613" max="15613" width="12.85546875" style="1" customWidth="1"/>
    <col min="15614" max="15614" width="13.42578125" style="1" customWidth="1"/>
    <col min="15615" max="15618" width="9.140625" style="1"/>
    <col min="15619" max="15619" width="15.28515625" style="1" customWidth="1"/>
    <col min="15620" max="15620" width="9.28515625" style="1" bestFit="1" customWidth="1"/>
    <col min="15621" max="15621" width="9.140625" style="1"/>
    <col min="15622" max="15622" width="12.7109375" style="1" customWidth="1"/>
    <col min="15623" max="15861" width="9.140625" style="1"/>
    <col min="15862" max="15862" width="15.42578125" style="1" customWidth="1"/>
    <col min="15863" max="15863" width="14.42578125" style="1" customWidth="1"/>
    <col min="15864" max="15865" width="11" style="1" customWidth="1"/>
    <col min="15866" max="15866" width="15" style="1" customWidth="1"/>
    <col min="15867" max="15867" width="11" style="1" customWidth="1"/>
    <col min="15868" max="15868" width="12.7109375" style="1" customWidth="1"/>
    <col min="15869" max="15869" width="12.85546875" style="1" customWidth="1"/>
    <col min="15870" max="15870" width="13.42578125" style="1" customWidth="1"/>
    <col min="15871" max="15874" width="9.140625" style="1"/>
    <col min="15875" max="15875" width="15.28515625" style="1" customWidth="1"/>
    <col min="15876" max="15876" width="9.28515625" style="1" bestFit="1" customWidth="1"/>
    <col min="15877" max="15877" width="9.140625" style="1"/>
    <col min="15878" max="15878" width="12.7109375" style="1" customWidth="1"/>
    <col min="15879" max="16117" width="9.140625" style="1"/>
    <col min="16118" max="16118" width="15.42578125" style="1" customWidth="1"/>
    <col min="16119" max="16119" width="14.42578125" style="1" customWidth="1"/>
    <col min="16120" max="16121" width="11" style="1" customWidth="1"/>
    <col min="16122" max="16122" width="15" style="1" customWidth="1"/>
    <col min="16123" max="16123" width="11" style="1" customWidth="1"/>
    <col min="16124" max="16124" width="12.7109375" style="1" customWidth="1"/>
    <col min="16125" max="16125" width="12.85546875" style="1" customWidth="1"/>
    <col min="16126" max="16126" width="13.42578125" style="1" customWidth="1"/>
    <col min="16127" max="16130" width="9.140625" style="1"/>
    <col min="16131" max="16131" width="15.28515625" style="1" customWidth="1"/>
    <col min="16132" max="16132" width="9.28515625" style="1" bestFit="1" customWidth="1"/>
    <col min="16133" max="16133" width="9.140625" style="1"/>
    <col min="16134" max="16134" width="12.7109375" style="1" customWidth="1"/>
    <col min="16135" max="16384" width="9.140625" style="1"/>
  </cols>
  <sheetData>
    <row r="1" spans="1:16" ht="15.75">
      <c r="D1" s="2" t="s">
        <v>8</v>
      </c>
      <c r="E1" s="3"/>
      <c r="F1" s="3"/>
      <c r="G1" s="3"/>
      <c r="H1" s="3"/>
      <c r="I1" s="3"/>
      <c r="J1" s="3"/>
    </row>
    <row r="2" spans="1:16">
      <c r="B2" s="4" t="s">
        <v>9</v>
      </c>
      <c r="C2" s="5">
        <f>COUNT(B13:B73)</f>
        <v>16</v>
      </c>
      <c r="D2" s="6" t="s">
        <v>0</v>
      </c>
      <c r="E2" s="6" t="s">
        <v>1</v>
      </c>
      <c r="F2" s="6" t="s">
        <v>2</v>
      </c>
      <c r="G2" s="6" t="s">
        <v>3</v>
      </c>
      <c r="H2" s="6" t="s">
        <v>4</v>
      </c>
      <c r="I2" s="6" t="s">
        <v>5</v>
      </c>
      <c r="J2" s="6" t="s">
        <v>10</v>
      </c>
      <c r="K2" s="6" t="s">
        <v>6</v>
      </c>
      <c r="L2" s="7" t="s">
        <v>7</v>
      </c>
    </row>
    <row r="3" spans="1:16">
      <c r="B3" s="4" t="s">
        <v>11</v>
      </c>
      <c r="C3" s="5">
        <f>COUNT(B13:H13)</f>
        <v>2</v>
      </c>
      <c r="D3" s="8" t="s">
        <v>12</v>
      </c>
      <c r="E3" s="9">
        <f>C3-1</f>
        <v>1</v>
      </c>
      <c r="F3" s="9">
        <f>(SUMSQ(B74:H74)/C2)-C6</f>
        <v>4.5375781249967986</v>
      </c>
      <c r="G3" s="9">
        <f>F3/E3</f>
        <v>4.5375781249967986</v>
      </c>
      <c r="H3" s="9">
        <f>G3/G5</f>
        <v>0.28755494327130959</v>
      </c>
      <c r="I3" s="10">
        <f>FINV(0.05,E3,E$5)</f>
        <v>4.5430771231332319</v>
      </c>
      <c r="J3" s="11" t="str">
        <f>IF(H3&gt;K3,"**",IF(H3&gt;I3,"*","NS"))</f>
        <v>NS</v>
      </c>
      <c r="K3" s="10">
        <f>FINV(0.01,E3,E$5)</f>
        <v>8.6831168138650661</v>
      </c>
      <c r="L3" s="1">
        <f>FDIST(H3,E3,E$5)</f>
        <v>0.59965455880460616</v>
      </c>
    </row>
    <row r="4" spans="1:16">
      <c r="B4" s="4" t="s">
        <v>13</v>
      </c>
      <c r="C4" s="12">
        <f>I74</f>
        <v>1241.33</v>
      </c>
      <c r="D4" s="8" t="s">
        <v>14</v>
      </c>
      <c r="E4" s="9">
        <f>C2-1</f>
        <v>15</v>
      </c>
      <c r="F4" s="9">
        <f>(SUMSQ(I13:I73)/C3)-C6</f>
        <v>1156.3106718749987</v>
      </c>
      <c r="G4" s="9">
        <f>F4/E4</f>
        <v>77.087378124999915</v>
      </c>
      <c r="H4" s="9">
        <f>G4/G5</f>
        <v>4.8851735514050203</v>
      </c>
      <c r="I4" s="10">
        <f>FINV(0.05,E4,E$5)</f>
        <v>2.4034470720141474</v>
      </c>
      <c r="J4" s="11" t="str">
        <f>IF(H4&gt;K4,"**",IF(H4&gt;I4,"*","NS"))</f>
        <v>**</v>
      </c>
      <c r="K4" s="10">
        <f>FINV(0.01,E4,E$5)</f>
        <v>3.522193676841229</v>
      </c>
      <c r="L4" s="13">
        <f>FDIST(H4,E4,E$5)</f>
        <v>1.9628260428563669E-3</v>
      </c>
    </row>
    <row r="5" spans="1:16">
      <c r="B5" s="4" t="s">
        <v>15</v>
      </c>
      <c r="C5" s="12">
        <f>I74/(C2*C3)</f>
        <v>38.791562499999998</v>
      </c>
      <c r="D5" s="8" t="s">
        <v>16</v>
      </c>
      <c r="E5" s="9">
        <f>E4*E3</f>
        <v>15</v>
      </c>
      <c r="F5" s="9">
        <f>F6-F4-F3</f>
        <v>236.69797187500808</v>
      </c>
      <c r="G5" s="10">
        <f>F5/E5</f>
        <v>15.779864791667205</v>
      </c>
      <c r="H5" s="9"/>
      <c r="I5" s="9"/>
      <c r="J5" s="11"/>
    </row>
    <row r="6" spans="1:16">
      <c r="B6" s="4" t="s">
        <v>17</v>
      </c>
      <c r="C6" s="12">
        <f>POWER(I74,2)/(C2*C3)</f>
        <v>48153.130278124998</v>
      </c>
      <c r="D6" s="6" t="s">
        <v>18</v>
      </c>
      <c r="E6" s="14">
        <f>C2*C3-1</f>
        <v>31</v>
      </c>
      <c r="F6" s="14">
        <f>SUMSQ(B13:H73)-C6</f>
        <v>1397.5462218750035</v>
      </c>
      <c r="G6" s="14"/>
      <c r="H6" s="14"/>
      <c r="I6" s="14"/>
      <c r="J6" s="11"/>
    </row>
    <row r="7" spans="1:16" s="15" customFormat="1">
      <c r="C7" s="16"/>
      <c r="D7" s="17" t="s">
        <v>19</v>
      </c>
      <c r="E7" s="18"/>
      <c r="F7" s="18">
        <f>SQRT(G5)</f>
        <v>3.9723877947233706</v>
      </c>
      <c r="G7" s="19"/>
      <c r="H7" s="19"/>
      <c r="I7" s="19"/>
    </row>
    <row r="8" spans="1:16">
      <c r="D8" s="52" t="s">
        <v>20</v>
      </c>
      <c r="E8" s="52"/>
      <c r="F8" s="20">
        <f>SQRT((G5)/C3)</f>
        <v>2.8089023471515704</v>
      </c>
      <c r="I8" s="21"/>
    </row>
    <row r="9" spans="1:16">
      <c r="D9" s="52" t="s">
        <v>21</v>
      </c>
      <c r="E9" s="52"/>
      <c r="F9" s="20">
        <f>TINV(0.05,E5)*F8*SQRT(2)</f>
        <v>8.4669441205879483</v>
      </c>
      <c r="G9" s="1" t="s">
        <v>22</v>
      </c>
      <c r="H9" s="20">
        <f>TINV(0.01,E5)*F8*SQRT(2)</f>
        <v>11.705486290327409</v>
      </c>
    </row>
    <row r="10" spans="1:16">
      <c r="D10" s="52" t="s">
        <v>23</v>
      </c>
      <c r="E10" s="52"/>
      <c r="F10" s="20">
        <f>SQRT(G5)/C5*100</f>
        <v>10.240339751004798</v>
      </c>
    </row>
    <row r="11" spans="1:16">
      <c r="D11" s="11"/>
      <c r="E11" s="22"/>
      <c r="O11" s="23" t="s">
        <v>15</v>
      </c>
      <c r="P11" s="24">
        <f>C5</f>
        <v>38.791562499999998</v>
      </c>
    </row>
    <row r="12" spans="1:16">
      <c r="A12" s="25" t="s">
        <v>14</v>
      </c>
      <c r="B12" s="25" t="s">
        <v>24</v>
      </c>
      <c r="C12" s="25" t="s">
        <v>25</v>
      </c>
      <c r="D12" s="25" t="s">
        <v>26</v>
      </c>
      <c r="E12" s="25">
        <v>4</v>
      </c>
      <c r="F12" s="25">
        <v>5</v>
      </c>
      <c r="G12" s="25">
        <v>6</v>
      </c>
      <c r="H12" s="25">
        <v>8</v>
      </c>
      <c r="I12" s="25" t="s">
        <v>27</v>
      </c>
      <c r="J12" s="25" t="s">
        <v>15</v>
      </c>
      <c r="K12" s="25" t="s">
        <v>28</v>
      </c>
      <c r="O12" s="26" t="s">
        <v>19</v>
      </c>
      <c r="P12" s="27">
        <f>SQRT(G5)</f>
        <v>3.9723877947233706</v>
      </c>
    </row>
    <row r="13" spans="1:16" ht="15">
      <c r="A13" s="28">
        <v>1</v>
      </c>
      <c r="B13" s="39">
        <v>46.39</v>
      </c>
      <c r="C13" s="39">
        <v>40.869999999999997</v>
      </c>
      <c r="D13" s="37"/>
      <c r="E13" s="29"/>
      <c r="F13" s="29"/>
      <c r="G13" s="29"/>
      <c r="H13" s="29"/>
      <c r="I13" s="30">
        <f t="shared" ref="I13:I44" si="0">SUM(B13:H13)</f>
        <v>87.259999999999991</v>
      </c>
      <c r="J13" s="31">
        <f t="shared" ref="J13:J73" si="1">AVERAGE(B13:H13)</f>
        <v>43.629999999999995</v>
      </c>
      <c r="K13" s="14">
        <f t="shared" ref="K13:K73" si="2">STDEV(B13:D13)/SQRT(C$3)</f>
        <v>2.7600000000000482</v>
      </c>
      <c r="O13" s="26" t="s">
        <v>29</v>
      </c>
      <c r="P13" s="27">
        <f>F7/C5*100</f>
        <v>10.240339751004798</v>
      </c>
    </row>
    <row r="14" spans="1:16" ht="15">
      <c r="A14" s="28">
        <v>2</v>
      </c>
      <c r="B14" s="39">
        <v>42.57</v>
      </c>
      <c r="C14" s="39">
        <v>34.5</v>
      </c>
      <c r="D14" s="37"/>
      <c r="E14" s="29"/>
      <c r="F14" s="29"/>
      <c r="G14" s="29"/>
      <c r="H14" s="29"/>
      <c r="I14" s="30">
        <f t="shared" si="0"/>
        <v>77.069999999999993</v>
      </c>
      <c r="J14" s="31">
        <f t="shared" si="1"/>
        <v>38.534999999999997</v>
      </c>
      <c r="K14" s="14">
        <f t="shared" si="2"/>
        <v>4.0350000000000215</v>
      </c>
      <c r="O14" s="26" t="s">
        <v>30</v>
      </c>
      <c r="P14" s="27">
        <f>F7/SQRT(C3)</f>
        <v>2.8089023471515704</v>
      </c>
    </row>
    <row r="15" spans="1:16" ht="15">
      <c r="A15" s="28">
        <v>3</v>
      </c>
      <c r="B15" s="39">
        <v>36.97</v>
      </c>
      <c r="C15" s="39">
        <v>41.12</v>
      </c>
      <c r="D15" s="37"/>
      <c r="E15" s="29"/>
      <c r="F15" s="29"/>
      <c r="G15" s="29"/>
      <c r="H15" s="29"/>
      <c r="I15" s="30">
        <f t="shared" si="0"/>
        <v>78.09</v>
      </c>
      <c r="J15" s="31">
        <f t="shared" si="1"/>
        <v>39.045000000000002</v>
      </c>
      <c r="K15" s="14">
        <f t="shared" si="2"/>
        <v>2.0749999999999362</v>
      </c>
      <c r="O15" s="26" t="s">
        <v>31</v>
      </c>
      <c r="P15" s="27">
        <f>F8*SQRT(2)</f>
        <v>3.9723877947233706</v>
      </c>
    </row>
    <row r="16" spans="1:16" ht="15">
      <c r="A16" s="28">
        <v>4</v>
      </c>
      <c r="B16" s="39">
        <v>36.86</v>
      </c>
      <c r="C16" s="39">
        <v>33.299999999999997</v>
      </c>
      <c r="D16" s="37"/>
      <c r="E16" s="29"/>
      <c r="F16" s="29"/>
      <c r="G16" s="29"/>
      <c r="H16" s="29"/>
      <c r="I16" s="30">
        <f t="shared" si="0"/>
        <v>70.16</v>
      </c>
      <c r="J16" s="31">
        <f t="shared" si="1"/>
        <v>35.08</v>
      </c>
      <c r="K16" s="14">
        <f t="shared" si="2"/>
        <v>1.7800000000000054</v>
      </c>
      <c r="O16" s="26" t="s">
        <v>32</v>
      </c>
      <c r="P16" s="27">
        <f>TINV(0.05,E5)*F8*SQRT(2)</f>
        <v>8.4669441205879483</v>
      </c>
    </row>
    <row r="17" spans="1:16" ht="15">
      <c r="A17" s="28">
        <v>5</v>
      </c>
      <c r="B17" s="39">
        <v>20.14</v>
      </c>
      <c r="C17" s="39">
        <v>29.99</v>
      </c>
      <c r="D17" s="37"/>
      <c r="E17" s="29"/>
      <c r="F17" s="29"/>
      <c r="G17" s="29"/>
      <c r="H17" s="29"/>
      <c r="I17" s="30">
        <f t="shared" si="0"/>
        <v>50.129999999999995</v>
      </c>
      <c r="J17" s="31">
        <f t="shared" si="1"/>
        <v>25.064999999999998</v>
      </c>
      <c r="K17" s="14">
        <f t="shared" si="2"/>
        <v>4.9250000000000123</v>
      </c>
      <c r="O17" s="26" t="s">
        <v>33</v>
      </c>
      <c r="P17" s="27">
        <f>TINV(0.01,E5)*F8*SQRT(2)</f>
        <v>11.705486290327409</v>
      </c>
    </row>
    <row r="18" spans="1:16" ht="15">
      <c r="A18" s="28">
        <v>6</v>
      </c>
      <c r="B18" s="39">
        <v>53.62</v>
      </c>
      <c r="C18" s="39">
        <v>44.15</v>
      </c>
      <c r="D18" s="37"/>
      <c r="E18" s="29"/>
      <c r="F18" s="29"/>
      <c r="G18" s="29"/>
      <c r="H18" s="29"/>
      <c r="I18" s="30">
        <f t="shared" si="0"/>
        <v>97.77</v>
      </c>
      <c r="J18" s="31">
        <f t="shared" si="1"/>
        <v>48.884999999999998</v>
      </c>
      <c r="K18" s="14">
        <f t="shared" si="2"/>
        <v>4.7350000000000314</v>
      </c>
      <c r="O18" s="26" t="s">
        <v>34</v>
      </c>
      <c r="P18" s="27">
        <f>(G4-G5)/C3</f>
        <v>30.653756666666354</v>
      </c>
    </row>
    <row r="19" spans="1:16" ht="15">
      <c r="A19" s="28">
        <v>7</v>
      </c>
      <c r="B19" s="39">
        <v>42.65</v>
      </c>
      <c r="C19" s="39">
        <v>42.23</v>
      </c>
      <c r="D19" s="37"/>
      <c r="E19" s="29"/>
      <c r="F19" s="29"/>
      <c r="G19" s="29"/>
      <c r="H19" s="29"/>
      <c r="I19" s="30">
        <f t="shared" si="0"/>
        <v>84.88</v>
      </c>
      <c r="J19" s="31">
        <f t="shared" si="1"/>
        <v>42.44</v>
      </c>
      <c r="K19" s="14">
        <f t="shared" si="2"/>
        <v>0.20999999999962837</v>
      </c>
      <c r="O19" s="26" t="s">
        <v>35</v>
      </c>
      <c r="P19" s="27">
        <f>P18+G5</f>
        <v>46.433621458333562</v>
      </c>
    </row>
    <row r="20" spans="1:16" ht="15">
      <c r="A20" s="28">
        <v>8</v>
      </c>
      <c r="B20" s="39">
        <v>39.58</v>
      </c>
      <c r="C20" s="39">
        <v>38.22</v>
      </c>
      <c r="D20" s="37"/>
      <c r="E20" s="29"/>
      <c r="F20" s="29"/>
      <c r="G20" s="29"/>
      <c r="H20" s="29"/>
      <c r="I20" s="30">
        <f t="shared" si="0"/>
        <v>77.8</v>
      </c>
      <c r="J20" s="31">
        <f t="shared" si="1"/>
        <v>38.9</v>
      </c>
      <c r="K20" s="14">
        <f t="shared" si="2"/>
        <v>0.68000000000008531</v>
      </c>
      <c r="O20" s="26" t="s">
        <v>36</v>
      </c>
      <c r="P20" s="27">
        <f>SQRT(P18)</f>
        <v>5.5365834832201664</v>
      </c>
    </row>
    <row r="21" spans="1:16" ht="15">
      <c r="A21" s="28">
        <v>9</v>
      </c>
      <c r="B21" s="39">
        <v>30.66</v>
      </c>
      <c r="C21" s="39">
        <v>39.15</v>
      </c>
      <c r="D21" s="37"/>
      <c r="E21" s="29"/>
      <c r="F21" s="29"/>
      <c r="G21" s="29"/>
      <c r="H21" s="29"/>
      <c r="I21" s="30">
        <f t="shared" si="0"/>
        <v>69.81</v>
      </c>
      <c r="J21" s="31">
        <f t="shared" si="1"/>
        <v>34.905000000000001</v>
      </c>
      <c r="K21" s="14">
        <f t="shared" si="2"/>
        <v>4.2450000000000037</v>
      </c>
      <c r="O21" s="26" t="s">
        <v>37</v>
      </c>
      <c r="P21" s="27">
        <f>SQRT(P19)</f>
        <v>6.8142219994900053</v>
      </c>
    </row>
    <row r="22" spans="1:16" ht="15">
      <c r="A22" s="28">
        <v>10</v>
      </c>
      <c r="B22" s="39">
        <v>37.32</v>
      </c>
      <c r="C22" s="39">
        <v>41.2</v>
      </c>
      <c r="D22" s="37"/>
      <c r="E22" s="29"/>
      <c r="F22" s="29"/>
      <c r="G22" s="29"/>
      <c r="H22" s="29"/>
      <c r="I22" s="30">
        <f t="shared" si="0"/>
        <v>78.52000000000001</v>
      </c>
      <c r="J22" s="31">
        <f t="shared" si="1"/>
        <v>39.260000000000005</v>
      </c>
      <c r="K22" s="14">
        <f t="shared" si="2"/>
        <v>1.9399999999999404</v>
      </c>
      <c r="O22" s="26" t="s">
        <v>38</v>
      </c>
      <c r="P22" s="27">
        <f>G5</f>
        <v>15.779864791667205</v>
      </c>
    </row>
    <row r="23" spans="1:16" ht="15">
      <c r="A23" s="28">
        <v>11</v>
      </c>
      <c r="B23" s="39">
        <v>46.66</v>
      </c>
      <c r="C23" s="39">
        <v>46.34</v>
      </c>
      <c r="D23" s="37"/>
      <c r="E23" s="29"/>
      <c r="F23" s="29"/>
      <c r="G23" s="29"/>
      <c r="H23" s="29"/>
      <c r="I23" s="30">
        <f t="shared" si="0"/>
        <v>93</v>
      </c>
      <c r="J23" s="31">
        <f t="shared" si="1"/>
        <v>46.5</v>
      </c>
      <c r="K23" s="14">
        <f t="shared" si="2"/>
        <v>0.15999999999981354</v>
      </c>
      <c r="O23" s="26" t="s">
        <v>39</v>
      </c>
      <c r="P23" s="27">
        <f>SQRT(P22)</f>
        <v>3.9723877947233706</v>
      </c>
    </row>
    <row r="24" spans="1:16" ht="15">
      <c r="A24" s="28">
        <v>12</v>
      </c>
      <c r="B24" s="39">
        <v>35.14</v>
      </c>
      <c r="C24" s="39">
        <v>34.950000000000003</v>
      </c>
      <c r="D24" s="37"/>
      <c r="E24" s="29"/>
      <c r="F24" s="29"/>
      <c r="G24" s="29"/>
      <c r="H24" s="29"/>
      <c r="I24" s="30">
        <f t="shared" si="0"/>
        <v>70.09</v>
      </c>
      <c r="J24" s="31">
        <f t="shared" si="1"/>
        <v>35.045000000000002</v>
      </c>
      <c r="K24" s="14">
        <f t="shared" si="2"/>
        <v>9.4999999999998849E-2</v>
      </c>
      <c r="O24" s="26" t="s">
        <v>40</v>
      </c>
      <c r="P24" s="27">
        <f>P20/C5*100</f>
        <v>14.272648809184126</v>
      </c>
    </row>
    <row r="25" spans="1:16" ht="15">
      <c r="A25" s="28">
        <v>13</v>
      </c>
      <c r="B25" s="39">
        <v>43.66</v>
      </c>
      <c r="C25" s="39">
        <v>37.200000000000003</v>
      </c>
      <c r="D25" s="37"/>
      <c r="E25" s="29"/>
      <c r="F25" s="29"/>
      <c r="G25" s="29"/>
      <c r="H25" s="29"/>
      <c r="I25" s="30">
        <f t="shared" si="0"/>
        <v>80.86</v>
      </c>
      <c r="J25" s="31">
        <f t="shared" si="1"/>
        <v>40.43</v>
      </c>
      <c r="K25" s="14">
        <f t="shared" si="2"/>
        <v>3.2300000000000026</v>
      </c>
      <c r="O25" s="26" t="s">
        <v>41</v>
      </c>
      <c r="P25" s="27">
        <f>P21/C5*100</f>
        <v>17.566247813529053</v>
      </c>
    </row>
    <row r="26" spans="1:16" ht="15">
      <c r="A26" s="28">
        <v>14</v>
      </c>
      <c r="B26" s="39">
        <v>30.18</v>
      </c>
      <c r="C26" s="39">
        <v>28.57</v>
      </c>
      <c r="D26" s="37"/>
      <c r="E26" s="29"/>
      <c r="F26" s="29"/>
      <c r="G26" s="29"/>
      <c r="H26" s="29"/>
      <c r="I26" s="30">
        <f t="shared" si="0"/>
        <v>58.75</v>
      </c>
      <c r="J26" s="31">
        <f t="shared" si="1"/>
        <v>29.375</v>
      </c>
      <c r="K26" s="14">
        <f t="shared" si="2"/>
        <v>0.80499999999997596</v>
      </c>
      <c r="O26" s="26" t="s">
        <v>42</v>
      </c>
      <c r="P26" s="27">
        <f>P23/C5*100</f>
        <v>10.240339751004798</v>
      </c>
    </row>
    <row r="27" spans="1:16" ht="15">
      <c r="A27" s="28">
        <v>15</v>
      </c>
      <c r="B27" s="39">
        <v>39.83</v>
      </c>
      <c r="C27" s="39">
        <v>34.89</v>
      </c>
      <c r="D27" s="37"/>
      <c r="E27" s="29"/>
      <c r="F27" s="29"/>
      <c r="G27" s="29"/>
      <c r="H27" s="29"/>
      <c r="I27" s="30">
        <f t="shared" si="0"/>
        <v>74.72</v>
      </c>
      <c r="J27" s="31">
        <f t="shared" si="1"/>
        <v>37.36</v>
      </c>
      <c r="K27" s="14">
        <f t="shared" si="2"/>
        <v>2.4700000000000277</v>
      </c>
      <c r="O27" s="26" t="s">
        <v>43</v>
      </c>
      <c r="P27" s="27">
        <f>P18/P19*100</f>
        <v>66.016295313457292</v>
      </c>
    </row>
    <row r="28" spans="1:16" ht="15">
      <c r="A28" s="28">
        <v>16</v>
      </c>
      <c r="B28" s="39">
        <v>44.46</v>
      </c>
      <c r="C28" s="39">
        <v>47.96</v>
      </c>
      <c r="D28" s="37"/>
      <c r="E28" s="29"/>
      <c r="F28" s="29"/>
      <c r="G28" s="29"/>
      <c r="H28" s="29"/>
      <c r="I28" s="30">
        <f t="shared" si="0"/>
        <v>92.42</v>
      </c>
      <c r="J28" s="31">
        <f t="shared" si="1"/>
        <v>46.21</v>
      </c>
      <c r="K28" s="14">
        <f t="shared" si="2"/>
        <v>1.7499999999998699</v>
      </c>
      <c r="O28" s="26" t="s">
        <v>44</v>
      </c>
      <c r="P28" s="27">
        <f>P18/P21*2.06</f>
        <v>9.2669036521056629</v>
      </c>
    </row>
    <row r="29" spans="1:16" ht="15">
      <c r="A29" s="28">
        <v>17</v>
      </c>
      <c r="B29" s="39"/>
      <c r="C29" s="38"/>
      <c r="D29" s="37"/>
      <c r="E29" s="29"/>
      <c r="F29" s="29"/>
      <c r="G29" s="29"/>
      <c r="H29" s="29"/>
      <c r="I29" s="30">
        <f t="shared" si="0"/>
        <v>0</v>
      </c>
      <c r="J29" s="31" t="e">
        <f t="shared" si="1"/>
        <v>#DIV/0!</v>
      </c>
      <c r="K29" s="31" t="e">
        <f t="shared" si="2"/>
        <v>#DIV/0!</v>
      </c>
      <c r="O29" s="32" t="s">
        <v>45</v>
      </c>
      <c r="P29" s="33">
        <f>P28/C5*100</f>
        <v>23.888967226070523</v>
      </c>
    </row>
    <row r="30" spans="1:16" ht="15">
      <c r="A30" s="28">
        <v>18</v>
      </c>
      <c r="B30" s="39"/>
      <c r="C30" s="38"/>
      <c r="D30" s="37"/>
      <c r="E30" s="29"/>
      <c r="F30" s="29"/>
      <c r="G30" s="29"/>
      <c r="H30" s="29"/>
      <c r="I30" s="30">
        <f t="shared" si="0"/>
        <v>0</v>
      </c>
      <c r="J30" s="31" t="e">
        <f t="shared" si="1"/>
        <v>#DIV/0!</v>
      </c>
      <c r="K30" s="31" t="e">
        <f t="shared" si="2"/>
        <v>#DIV/0!</v>
      </c>
    </row>
    <row r="31" spans="1:16" ht="15">
      <c r="A31" s="28">
        <v>19</v>
      </c>
      <c r="B31" s="39"/>
      <c r="C31" s="37"/>
      <c r="D31" s="37"/>
      <c r="E31" s="29"/>
      <c r="F31" s="29"/>
      <c r="G31" s="29"/>
      <c r="H31" s="29"/>
      <c r="I31" s="30">
        <f t="shared" si="0"/>
        <v>0</v>
      </c>
      <c r="J31" s="31" t="e">
        <f t="shared" si="1"/>
        <v>#DIV/0!</v>
      </c>
      <c r="K31" s="31" t="e">
        <f t="shared" si="2"/>
        <v>#DIV/0!</v>
      </c>
    </row>
    <row r="32" spans="1:16" ht="15">
      <c r="A32" s="28">
        <v>20</v>
      </c>
      <c r="B32" s="39"/>
      <c r="C32" s="37"/>
      <c r="D32" s="37"/>
      <c r="E32" s="29"/>
      <c r="F32" s="29"/>
      <c r="G32" s="29"/>
      <c r="H32" s="29"/>
      <c r="I32" s="30">
        <f t="shared" si="0"/>
        <v>0</v>
      </c>
      <c r="J32" s="31" t="e">
        <f t="shared" si="1"/>
        <v>#DIV/0!</v>
      </c>
      <c r="K32" s="31" t="e">
        <f t="shared" si="2"/>
        <v>#DIV/0!</v>
      </c>
    </row>
    <row r="33" spans="1:11" ht="15">
      <c r="A33" s="28">
        <v>21</v>
      </c>
      <c r="B33" s="39"/>
      <c r="C33" s="37"/>
      <c r="D33" s="37"/>
      <c r="E33" s="29"/>
      <c r="F33" s="29"/>
      <c r="G33" s="29"/>
      <c r="H33" s="29"/>
      <c r="I33" s="30">
        <f t="shared" si="0"/>
        <v>0</v>
      </c>
      <c r="J33" s="31" t="e">
        <f t="shared" si="1"/>
        <v>#DIV/0!</v>
      </c>
      <c r="K33" s="31" t="e">
        <f t="shared" si="2"/>
        <v>#DIV/0!</v>
      </c>
    </row>
    <row r="34" spans="1:11" ht="15">
      <c r="A34" s="28">
        <v>22</v>
      </c>
      <c r="B34" s="39"/>
      <c r="C34" s="37"/>
      <c r="D34" s="37"/>
      <c r="E34" s="29"/>
      <c r="F34" s="29"/>
      <c r="G34" s="29"/>
      <c r="H34" s="29"/>
      <c r="I34" s="30">
        <f t="shared" si="0"/>
        <v>0</v>
      </c>
      <c r="J34" s="31" t="e">
        <f t="shared" si="1"/>
        <v>#DIV/0!</v>
      </c>
      <c r="K34" s="31" t="e">
        <f t="shared" si="2"/>
        <v>#DIV/0!</v>
      </c>
    </row>
    <row r="35" spans="1:11" ht="15">
      <c r="A35" s="28">
        <v>23</v>
      </c>
      <c r="B35" s="39"/>
      <c r="C35" s="37"/>
      <c r="D35" s="37"/>
      <c r="E35" s="29"/>
      <c r="F35" s="29"/>
      <c r="G35" s="29"/>
      <c r="H35" s="29"/>
      <c r="I35" s="30">
        <f t="shared" si="0"/>
        <v>0</v>
      </c>
      <c r="J35" s="31" t="e">
        <f t="shared" si="1"/>
        <v>#DIV/0!</v>
      </c>
      <c r="K35" s="31" t="e">
        <f t="shared" si="2"/>
        <v>#DIV/0!</v>
      </c>
    </row>
    <row r="36" spans="1:11" ht="15">
      <c r="A36" s="28">
        <v>24</v>
      </c>
      <c r="B36" s="39"/>
      <c r="C36" s="37"/>
      <c r="D36" s="37"/>
      <c r="E36" s="29"/>
      <c r="F36" s="29"/>
      <c r="G36" s="29"/>
      <c r="H36" s="29"/>
      <c r="I36" s="30">
        <f t="shared" si="0"/>
        <v>0</v>
      </c>
      <c r="J36" s="31" t="e">
        <f t="shared" si="1"/>
        <v>#DIV/0!</v>
      </c>
      <c r="K36" s="31" t="e">
        <f t="shared" si="2"/>
        <v>#DIV/0!</v>
      </c>
    </row>
    <row r="37" spans="1:11" ht="15">
      <c r="A37" s="28">
        <v>25</v>
      </c>
      <c r="B37" s="39"/>
      <c r="C37" s="36"/>
      <c r="D37" s="36"/>
      <c r="E37" s="29"/>
      <c r="F37" s="29"/>
      <c r="G37" s="29"/>
      <c r="H37" s="29"/>
      <c r="I37" s="30">
        <f t="shared" si="0"/>
        <v>0</v>
      </c>
      <c r="J37" s="31" t="e">
        <f t="shared" si="1"/>
        <v>#DIV/0!</v>
      </c>
      <c r="K37" s="31" t="e">
        <f t="shared" si="2"/>
        <v>#DIV/0!</v>
      </c>
    </row>
    <row r="38" spans="1:11" ht="15">
      <c r="A38" s="28">
        <v>26</v>
      </c>
      <c r="B38" s="39"/>
      <c r="C38" s="36"/>
      <c r="D38" s="36"/>
      <c r="E38" s="29"/>
      <c r="F38" s="29"/>
      <c r="G38" s="29"/>
      <c r="H38" s="29"/>
      <c r="I38" s="30">
        <f t="shared" si="0"/>
        <v>0</v>
      </c>
      <c r="J38" s="31" t="e">
        <f t="shared" si="1"/>
        <v>#DIV/0!</v>
      </c>
      <c r="K38" s="31" t="e">
        <f t="shared" si="2"/>
        <v>#DIV/0!</v>
      </c>
    </row>
    <row r="39" spans="1:11" ht="15">
      <c r="A39" s="28">
        <v>27</v>
      </c>
      <c r="B39" s="39"/>
      <c r="C39" s="36"/>
      <c r="D39" s="36"/>
      <c r="E39" s="29"/>
      <c r="F39" s="29"/>
      <c r="G39" s="29"/>
      <c r="H39" s="29"/>
      <c r="I39" s="30">
        <f t="shared" si="0"/>
        <v>0</v>
      </c>
      <c r="J39" s="31" t="e">
        <f t="shared" si="1"/>
        <v>#DIV/0!</v>
      </c>
      <c r="K39" s="31" t="e">
        <f t="shared" si="2"/>
        <v>#DIV/0!</v>
      </c>
    </row>
    <row r="40" spans="1:11" ht="15">
      <c r="A40" s="28">
        <v>28</v>
      </c>
      <c r="B40" s="39"/>
      <c r="C40" s="36"/>
      <c r="D40" s="36"/>
      <c r="E40" s="29"/>
      <c r="F40" s="29"/>
      <c r="G40" s="29"/>
      <c r="H40" s="29"/>
      <c r="I40" s="30">
        <f t="shared" si="0"/>
        <v>0</v>
      </c>
      <c r="J40" s="31" t="e">
        <f t="shared" si="1"/>
        <v>#DIV/0!</v>
      </c>
      <c r="K40" s="31" t="e">
        <f t="shared" si="2"/>
        <v>#DIV/0!</v>
      </c>
    </row>
    <row r="41" spans="1:11" ht="15">
      <c r="A41" s="28">
        <v>29</v>
      </c>
      <c r="B41" s="39"/>
      <c r="C41" s="36"/>
      <c r="D41" s="36"/>
      <c r="E41" s="29"/>
      <c r="F41" s="29"/>
      <c r="G41" s="29"/>
      <c r="H41" s="29"/>
      <c r="I41" s="30">
        <f t="shared" si="0"/>
        <v>0</v>
      </c>
      <c r="J41" s="31" t="e">
        <f t="shared" si="1"/>
        <v>#DIV/0!</v>
      </c>
      <c r="K41" s="31" t="e">
        <f t="shared" si="2"/>
        <v>#DIV/0!</v>
      </c>
    </row>
    <row r="42" spans="1:11" ht="15">
      <c r="A42" s="28">
        <v>30</v>
      </c>
      <c r="B42" s="39"/>
      <c r="C42" s="36"/>
      <c r="D42" s="36"/>
      <c r="E42" s="29"/>
      <c r="F42" s="29"/>
      <c r="G42" s="29"/>
      <c r="H42" s="29"/>
      <c r="I42" s="30">
        <f t="shared" si="0"/>
        <v>0</v>
      </c>
      <c r="J42" s="31" t="e">
        <f t="shared" si="1"/>
        <v>#DIV/0!</v>
      </c>
      <c r="K42" s="31" t="e">
        <f t="shared" si="2"/>
        <v>#DIV/0!</v>
      </c>
    </row>
    <row r="43" spans="1:11" ht="15">
      <c r="A43" s="28">
        <v>31</v>
      </c>
      <c r="B43" s="39"/>
      <c r="C43" s="36"/>
      <c r="D43" s="36"/>
      <c r="E43" s="29"/>
      <c r="F43" s="29"/>
      <c r="G43" s="29"/>
      <c r="H43" s="29"/>
      <c r="I43" s="30">
        <f t="shared" si="0"/>
        <v>0</v>
      </c>
      <c r="J43" s="31" t="e">
        <f t="shared" si="1"/>
        <v>#DIV/0!</v>
      </c>
      <c r="K43" s="31" t="e">
        <f t="shared" si="2"/>
        <v>#DIV/0!</v>
      </c>
    </row>
    <row r="44" spans="1:11" ht="15">
      <c r="A44" s="28">
        <v>32</v>
      </c>
      <c r="B44" s="39"/>
      <c r="C44" s="36"/>
      <c r="D44" s="36"/>
      <c r="E44" s="29"/>
      <c r="F44" s="29"/>
      <c r="G44" s="29"/>
      <c r="H44" s="29"/>
      <c r="I44" s="30">
        <f t="shared" si="0"/>
        <v>0</v>
      </c>
      <c r="J44" s="31" t="e">
        <f t="shared" si="1"/>
        <v>#DIV/0!</v>
      </c>
      <c r="K44" s="31" t="e">
        <f t="shared" si="2"/>
        <v>#DIV/0!</v>
      </c>
    </row>
    <row r="45" spans="1:11" ht="15">
      <c r="A45" s="28">
        <v>33</v>
      </c>
      <c r="B45" s="38"/>
      <c r="C45" s="36"/>
      <c r="D45" s="36"/>
      <c r="E45" s="29"/>
      <c r="F45" s="29"/>
      <c r="G45" s="29"/>
      <c r="H45" s="29"/>
      <c r="I45" s="30">
        <f t="shared" ref="I45:I73" si="3">SUM(B45:H45)</f>
        <v>0</v>
      </c>
      <c r="J45" s="31" t="e">
        <f t="shared" si="1"/>
        <v>#DIV/0!</v>
      </c>
      <c r="K45" s="31" t="e">
        <f t="shared" si="2"/>
        <v>#DIV/0!</v>
      </c>
    </row>
    <row r="46" spans="1:11" ht="15">
      <c r="A46" s="28">
        <v>34</v>
      </c>
      <c r="B46" s="38"/>
      <c r="C46" s="36"/>
      <c r="D46" s="36"/>
      <c r="E46" s="29"/>
      <c r="F46" s="29"/>
      <c r="G46" s="29"/>
      <c r="H46" s="29"/>
      <c r="I46" s="30">
        <f t="shared" si="3"/>
        <v>0</v>
      </c>
      <c r="J46" s="31" t="e">
        <f t="shared" si="1"/>
        <v>#DIV/0!</v>
      </c>
      <c r="K46" s="31" t="e">
        <f t="shared" si="2"/>
        <v>#DIV/0!</v>
      </c>
    </row>
    <row r="47" spans="1:11" ht="15">
      <c r="A47" s="28">
        <v>35</v>
      </c>
      <c r="B47" s="38"/>
      <c r="C47" s="36"/>
      <c r="D47" s="36"/>
      <c r="E47" s="29"/>
      <c r="F47" s="29"/>
      <c r="G47" s="29"/>
      <c r="H47" s="29"/>
      <c r="I47" s="30">
        <f t="shared" si="3"/>
        <v>0</v>
      </c>
      <c r="J47" s="31" t="e">
        <f t="shared" si="1"/>
        <v>#DIV/0!</v>
      </c>
      <c r="K47" s="31" t="e">
        <f t="shared" si="2"/>
        <v>#DIV/0!</v>
      </c>
    </row>
    <row r="48" spans="1:11" ht="15">
      <c r="A48" s="28">
        <v>36</v>
      </c>
      <c r="B48" s="38"/>
      <c r="C48" s="36"/>
      <c r="D48" s="36"/>
      <c r="E48" s="29"/>
      <c r="F48" s="29"/>
      <c r="G48" s="29"/>
      <c r="H48" s="29"/>
      <c r="I48" s="30">
        <f t="shared" si="3"/>
        <v>0</v>
      </c>
      <c r="J48" s="31" t="e">
        <f t="shared" si="1"/>
        <v>#DIV/0!</v>
      </c>
      <c r="K48" s="31" t="e">
        <f t="shared" si="2"/>
        <v>#DIV/0!</v>
      </c>
    </row>
    <row r="49" spans="1:11" ht="15">
      <c r="A49" s="28">
        <v>37</v>
      </c>
      <c r="B49" s="38"/>
      <c r="C49" s="36"/>
      <c r="D49" s="36"/>
      <c r="E49" s="29"/>
      <c r="F49" s="29"/>
      <c r="G49" s="29"/>
      <c r="H49" s="29"/>
      <c r="I49" s="30">
        <f t="shared" si="3"/>
        <v>0</v>
      </c>
      <c r="J49" s="31" t="e">
        <f t="shared" si="1"/>
        <v>#DIV/0!</v>
      </c>
      <c r="K49" s="31" t="e">
        <f t="shared" si="2"/>
        <v>#DIV/0!</v>
      </c>
    </row>
    <row r="50" spans="1:11" ht="15">
      <c r="A50" s="28">
        <v>38</v>
      </c>
      <c r="B50" s="38"/>
      <c r="C50" s="36"/>
      <c r="D50" s="36"/>
      <c r="E50" s="29"/>
      <c r="F50" s="29"/>
      <c r="G50" s="29"/>
      <c r="H50" s="29"/>
      <c r="I50" s="30">
        <f t="shared" si="3"/>
        <v>0</v>
      </c>
      <c r="J50" s="31" t="e">
        <f t="shared" si="1"/>
        <v>#DIV/0!</v>
      </c>
      <c r="K50" s="31" t="e">
        <f t="shared" si="2"/>
        <v>#DIV/0!</v>
      </c>
    </row>
    <row r="51" spans="1:11" ht="15">
      <c r="A51" s="28">
        <v>39</v>
      </c>
      <c r="B51" s="38"/>
      <c r="C51" s="36"/>
      <c r="D51" s="36"/>
      <c r="E51" s="29"/>
      <c r="F51" s="29"/>
      <c r="G51" s="29"/>
      <c r="H51" s="29"/>
      <c r="I51" s="30">
        <f t="shared" si="3"/>
        <v>0</v>
      </c>
      <c r="J51" s="31" t="e">
        <f t="shared" si="1"/>
        <v>#DIV/0!</v>
      </c>
      <c r="K51" s="31" t="e">
        <f t="shared" si="2"/>
        <v>#DIV/0!</v>
      </c>
    </row>
    <row r="52" spans="1:11" ht="15">
      <c r="A52" s="28">
        <v>40</v>
      </c>
      <c r="B52" s="38"/>
      <c r="C52" s="36"/>
      <c r="D52" s="36"/>
      <c r="E52" s="29"/>
      <c r="F52" s="29"/>
      <c r="G52" s="29"/>
      <c r="H52" s="29"/>
      <c r="I52" s="30">
        <f t="shared" si="3"/>
        <v>0</v>
      </c>
      <c r="J52" s="31" t="e">
        <f t="shared" si="1"/>
        <v>#DIV/0!</v>
      </c>
      <c r="K52" s="31" t="e">
        <f t="shared" si="2"/>
        <v>#DIV/0!</v>
      </c>
    </row>
    <row r="53" spans="1:11" ht="15">
      <c r="A53" s="28">
        <v>41</v>
      </c>
      <c r="B53" s="38"/>
      <c r="C53" s="36"/>
      <c r="D53" s="36"/>
      <c r="E53" s="29"/>
      <c r="F53" s="29"/>
      <c r="G53" s="29"/>
      <c r="H53" s="29"/>
      <c r="I53" s="30">
        <f t="shared" si="3"/>
        <v>0</v>
      </c>
      <c r="J53" s="31" t="e">
        <f t="shared" si="1"/>
        <v>#DIV/0!</v>
      </c>
      <c r="K53" s="31" t="e">
        <f t="shared" si="2"/>
        <v>#DIV/0!</v>
      </c>
    </row>
    <row r="54" spans="1:11" ht="15">
      <c r="A54" s="28">
        <v>42</v>
      </c>
      <c r="B54" s="38"/>
      <c r="C54" s="36"/>
      <c r="D54" s="36"/>
      <c r="E54" s="29"/>
      <c r="F54" s="29"/>
      <c r="G54" s="29"/>
      <c r="H54" s="29"/>
      <c r="I54" s="30">
        <f t="shared" si="3"/>
        <v>0</v>
      </c>
      <c r="J54" s="31" t="e">
        <f t="shared" si="1"/>
        <v>#DIV/0!</v>
      </c>
      <c r="K54" s="31" t="e">
        <f t="shared" si="2"/>
        <v>#DIV/0!</v>
      </c>
    </row>
    <row r="55" spans="1:11" ht="15">
      <c r="A55" s="28">
        <v>43</v>
      </c>
      <c r="B55" s="38"/>
      <c r="C55" s="36"/>
      <c r="D55" s="36"/>
      <c r="E55" s="29"/>
      <c r="F55" s="29"/>
      <c r="G55" s="29"/>
      <c r="H55" s="29"/>
      <c r="I55" s="30">
        <f t="shared" si="3"/>
        <v>0</v>
      </c>
      <c r="J55" s="31" t="e">
        <f t="shared" si="1"/>
        <v>#DIV/0!</v>
      </c>
      <c r="K55" s="31" t="e">
        <f t="shared" si="2"/>
        <v>#DIV/0!</v>
      </c>
    </row>
    <row r="56" spans="1:11" ht="15">
      <c r="A56" s="28">
        <v>44</v>
      </c>
      <c r="B56" s="38"/>
      <c r="C56" s="36"/>
      <c r="D56" s="36"/>
      <c r="E56" s="29"/>
      <c r="F56" s="29"/>
      <c r="G56" s="29"/>
      <c r="H56" s="29"/>
      <c r="I56" s="30">
        <f t="shared" si="3"/>
        <v>0</v>
      </c>
      <c r="J56" s="31" t="e">
        <f t="shared" si="1"/>
        <v>#DIV/0!</v>
      </c>
      <c r="K56" s="31" t="e">
        <f t="shared" si="2"/>
        <v>#DIV/0!</v>
      </c>
    </row>
    <row r="57" spans="1:11" ht="15">
      <c r="A57" s="28">
        <v>45</v>
      </c>
      <c r="B57" s="38"/>
      <c r="C57" s="36"/>
      <c r="D57" s="36"/>
      <c r="E57" s="29"/>
      <c r="F57" s="29"/>
      <c r="G57" s="29"/>
      <c r="H57" s="29"/>
      <c r="I57" s="30">
        <f t="shared" si="3"/>
        <v>0</v>
      </c>
      <c r="J57" s="31" t="e">
        <f t="shared" si="1"/>
        <v>#DIV/0!</v>
      </c>
      <c r="K57" s="31" t="e">
        <f t="shared" si="2"/>
        <v>#DIV/0!</v>
      </c>
    </row>
    <row r="58" spans="1:11" ht="15">
      <c r="A58" s="28">
        <v>46</v>
      </c>
      <c r="B58" s="38"/>
      <c r="C58" s="36"/>
      <c r="D58" s="36"/>
      <c r="E58" s="29"/>
      <c r="F58" s="29"/>
      <c r="G58" s="29"/>
      <c r="H58" s="29"/>
      <c r="I58" s="30">
        <f t="shared" si="3"/>
        <v>0</v>
      </c>
      <c r="J58" s="31" t="e">
        <f t="shared" si="1"/>
        <v>#DIV/0!</v>
      </c>
      <c r="K58" s="31" t="e">
        <f t="shared" si="2"/>
        <v>#DIV/0!</v>
      </c>
    </row>
    <row r="59" spans="1:11" ht="15">
      <c r="A59" s="28">
        <v>47</v>
      </c>
      <c r="B59" s="38"/>
      <c r="C59" s="36"/>
      <c r="D59" s="36"/>
      <c r="E59" s="29"/>
      <c r="F59" s="29"/>
      <c r="G59" s="29"/>
      <c r="H59" s="29"/>
      <c r="I59" s="30">
        <f t="shared" si="3"/>
        <v>0</v>
      </c>
      <c r="J59" s="31" t="e">
        <f t="shared" si="1"/>
        <v>#DIV/0!</v>
      </c>
      <c r="K59" s="31" t="e">
        <f t="shared" si="2"/>
        <v>#DIV/0!</v>
      </c>
    </row>
    <row r="60" spans="1:11" ht="15">
      <c r="A60" s="28">
        <v>48</v>
      </c>
      <c r="B60" s="38"/>
      <c r="C60" s="36"/>
      <c r="D60" s="36"/>
      <c r="E60" s="29"/>
      <c r="F60" s="29"/>
      <c r="G60" s="29"/>
      <c r="H60" s="29"/>
      <c r="I60" s="30">
        <f t="shared" si="3"/>
        <v>0</v>
      </c>
      <c r="J60" s="31" t="e">
        <f t="shared" si="1"/>
        <v>#DIV/0!</v>
      </c>
      <c r="K60" s="31" t="e">
        <f t="shared" si="2"/>
        <v>#DIV/0!</v>
      </c>
    </row>
    <row r="61" spans="1:11" ht="15">
      <c r="A61" s="28">
        <v>49</v>
      </c>
      <c r="B61" s="36"/>
      <c r="C61" s="36"/>
      <c r="D61" s="36"/>
      <c r="E61" s="29"/>
      <c r="F61" s="29"/>
      <c r="G61" s="29"/>
      <c r="H61" s="29"/>
      <c r="I61" s="30">
        <f t="shared" si="3"/>
        <v>0</v>
      </c>
      <c r="J61" s="31" t="e">
        <f t="shared" si="1"/>
        <v>#DIV/0!</v>
      </c>
      <c r="K61" s="31" t="e">
        <f t="shared" si="2"/>
        <v>#DIV/0!</v>
      </c>
    </row>
    <row r="62" spans="1:11" ht="15">
      <c r="A62" s="28">
        <v>50</v>
      </c>
      <c r="B62" s="36"/>
      <c r="C62" s="36"/>
      <c r="D62" s="36"/>
      <c r="E62" s="29"/>
      <c r="F62" s="29"/>
      <c r="G62" s="29"/>
      <c r="H62" s="29"/>
      <c r="I62" s="30">
        <f t="shared" si="3"/>
        <v>0</v>
      </c>
      <c r="J62" s="31" t="e">
        <f t="shared" si="1"/>
        <v>#DIV/0!</v>
      </c>
      <c r="K62" s="31" t="e">
        <f t="shared" si="2"/>
        <v>#DIV/0!</v>
      </c>
    </row>
    <row r="63" spans="1:11" ht="15">
      <c r="A63" s="28">
        <v>51</v>
      </c>
      <c r="B63" s="36"/>
      <c r="C63" s="36"/>
      <c r="D63" s="36"/>
      <c r="E63" s="29"/>
      <c r="F63" s="29"/>
      <c r="G63" s="29"/>
      <c r="H63" s="29"/>
      <c r="I63" s="30">
        <f t="shared" si="3"/>
        <v>0</v>
      </c>
      <c r="J63" s="31" t="e">
        <f t="shared" si="1"/>
        <v>#DIV/0!</v>
      </c>
      <c r="K63" s="31" t="e">
        <f t="shared" si="2"/>
        <v>#DIV/0!</v>
      </c>
    </row>
    <row r="64" spans="1:11" ht="15">
      <c r="A64" s="28">
        <v>52</v>
      </c>
      <c r="B64" s="36"/>
      <c r="C64" s="36"/>
      <c r="D64" s="36"/>
      <c r="E64" s="29"/>
      <c r="F64" s="29"/>
      <c r="G64" s="29"/>
      <c r="H64" s="29"/>
      <c r="I64" s="30">
        <f t="shared" si="3"/>
        <v>0</v>
      </c>
      <c r="J64" s="31" t="e">
        <f t="shared" si="1"/>
        <v>#DIV/0!</v>
      </c>
      <c r="K64" s="31" t="e">
        <f t="shared" si="2"/>
        <v>#DIV/0!</v>
      </c>
    </row>
    <row r="65" spans="1:11" ht="15">
      <c r="A65" s="28">
        <v>53</v>
      </c>
      <c r="B65" s="36"/>
      <c r="C65" s="36"/>
      <c r="D65" s="36"/>
      <c r="E65" s="29"/>
      <c r="F65" s="29"/>
      <c r="G65" s="29"/>
      <c r="H65" s="29"/>
      <c r="I65" s="30">
        <f t="shared" si="3"/>
        <v>0</v>
      </c>
      <c r="J65" s="31" t="e">
        <f t="shared" si="1"/>
        <v>#DIV/0!</v>
      </c>
      <c r="K65" s="31" t="e">
        <f t="shared" si="2"/>
        <v>#DIV/0!</v>
      </c>
    </row>
    <row r="66" spans="1:11" ht="15">
      <c r="A66" s="28">
        <v>54</v>
      </c>
      <c r="B66" s="36"/>
      <c r="C66" s="36"/>
      <c r="D66" s="36"/>
      <c r="E66" s="29"/>
      <c r="F66" s="29"/>
      <c r="G66" s="29"/>
      <c r="H66" s="29"/>
      <c r="I66" s="30">
        <f t="shared" si="3"/>
        <v>0</v>
      </c>
      <c r="J66" s="31" t="e">
        <f t="shared" si="1"/>
        <v>#DIV/0!</v>
      </c>
      <c r="K66" s="31" t="e">
        <f t="shared" si="2"/>
        <v>#DIV/0!</v>
      </c>
    </row>
    <row r="67" spans="1:11" ht="15">
      <c r="A67" s="28">
        <v>55</v>
      </c>
      <c r="B67" s="36"/>
      <c r="C67" s="36"/>
      <c r="D67" s="36"/>
      <c r="E67" s="29"/>
      <c r="F67" s="29"/>
      <c r="G67" s="29"/>
      <c r="H67" s="29"/>
      <c r="I67" s="30">
        <f t="shared" si="3"/>
        <v>0</v>
      </c>
      <c r="J67" s="31" t="e">
        <f t="shared" si="1"/>
        <v>#DIV/0!</v>
      </c>
      <c r="K67" s="31" t="e">
        <f t="shared" si="2"/>
        <v>#DIV/0!</v>
      </c>
    </row>
    <row r="68" spans="1:11" ht="15">
      <c r="A68" s="28">
        <v>56</v>
      </c>
      <c r="B68" s="36"/>
      <c r="C68" s="36"/>
      <c r="D68" s="36"/>
      <c r="E68" s="29"/>
      <c r="F68" s="29"/>
      <c r="G68" s="29"/>
      <c r="H68" s="29"/>
      <c r="I68" s="30">
        <f t="shared" si="3"/>
        <v>0</v>
      </c>
      <c r="J68" s="31" t="e">
        <f t="shared" si="1"/>
        <v>#DIV/0!</v>
      </c>
      <c r="K68" s="31" t="e">
        <f t="shared" si="2"/>
        <v>#DIV/0!</v>
      </c>
    </row>
    <row r="69" spans="1:11" ht="15">
      <c r="A69" s="28">
        <v>57</v>
      </c>
      <c r="B69" s="36"/>
      <c r="C69" s="36"/>
      <c r="D69" s="36"/>
      <c r="E69" s="29"/>
      <c r="F69" s="29"/>
      <c r="G69" s="29"/>
      <c r="H69" s="29"/>
      <c r="I69" s="30">
        <f t="shared" si="3"/>
        <v>0</v>
      </c>
      <c r="J69" s="31" t="e">
        <f t="shared" si="1"/>
        <v>#DIV/0!</v>
      </c>
      <c r="K69" s="31" t="e">
        <f t="shared" si="2"/>
        <v>#DIV/0!</v>
      </c>
    </row>
    <row r="70" spans="1:11" ht="15">
      <c r="A70" s="28">
        <v>58</v>
      </c>
      <c r="B70" s="36"/>
      <c r="C70" s="36"/>
      <c r="D70" s="36"/>
      <c r="E70" s="29"/>
      <c r="F70" s="29"/>
      <c r="G70" s="29"/>
      <c r="H70" s="29"/>
      <c r="I70" s="30">
        <f t="shared" si="3"/>
        <v>0</v>
      </c>
      <c r="J70" s="31" t="e">
        <f t="shared" si="1"/>
        <v>#DIV/0!</v>
      </c>
      <c r="K70" s="31" t="e">
        <f t="shared" si="2"/>
        <v>#DIV/0!</v>
      </c>
    </row>
    <row r="71" spans="1:11" ht="15">
      <c r="A71" s="28">
        <v>59</v>
      </c>
      <c r="B71" s="36"/>
      <c r="C71" s="36"/>
      <c r="D71" s="36"/>
      <c r="E71" s="29"/>
      <c r="F71" s="29"/>
      <c r="G71" s="29"/>
      <c r="H71" s="29"/>
      <c r="I71" s="30">
        <f t="shared" si="3"/>
        <v>0</v>
      </c>
      <c r="J71" s="31" t="e">
        <f t="shared" si="1"/>
        <v>#DIV/0!</v>
      </c>
      <c r="K71" s="31" t="e">
        <f t="shared" si="2"/>
        <v>#DIV/0!</v>
      </c>
    </row>
    <row r="72" spans="1:11" ht="15">
      <c r="A72" s="28">
        <v>60</v>
      </c>
      <c r="B72" s="36"/>
      <c r="C72" s="36"/>
      <c r="D72" s="36"/>
      <c r="E72" s="29"/>
      <c r="F72" s="29"/>
      <c r="G72" s="29"/>
      <c r="H72" s="29"/>
      <c r="I72" s="30">
        <f t="shared" si="3"/>
        <v>0</v>
      </c>
      <c r="J72" s="31" t="e">
        <f t="shared" si="1"/>
        <v>#DIV/0!</v>
      </c>
      <c r="K72" s="31" t="e">
        <f t="shared" si="2"/>
        <v>#DIV/0!</v>
      </c>
    </row>
    <row r="73" spans="1:11" ht="15">
      <c r="A73" s="28">
        <v>61</v>
      </c>
      <c r="B73" s="36"/>
      <c r="C73" s="36"/>
      <c r="D73" s="36"/>
      <c r="E73" s="29"/>
      <c r="F73" s="29"/>
      <c r="G73" s="29"/>
      <c r="H73" s="29"/>
      <c r="I73" s="30">
        <f t="shared" si="3"/>
        <v>0</v>
      </c>
      <c r="J73" s="31" t="e">
        <f t="shared" si="1"/>
        <v>#DIV/0!</v>
      </c>
      <c r="K73" s="31" t="e">
        <f t="shared" si="2"/>
        <v>#DIV/0!</v>
      </c>
    </row>
    <row r="74" spans="1:11">
      <c r="A74" s="34" t="s">
        <v>46</v>
      </c>
      <c r="B74" s="35">
        <f>SUM(B13:B73)</f>
        <v>626.68999999999994</v>
      </c>
      <c r="C74" s="35">
        <f>SUM(C13:C73)</f>
        <v>614.64</v>
      </c>
      <c r="D74" s="35">
        <f>SUM(D13:D73)</f>
        <v>0</v>
      </c>
      <c r="E74" s="35">
        <f t="shared" ref="E74:I74" si="4">SUM(E13:E73)</f>
        <v>0</v>
      </c>
      <c r="F74" s="35">
        <f t="shared" si="4"/>
        <v>0</v>
      </c>
      <c r="G74" s="35">
        <f t="shared" si="4"/>
        <v>0</v>
      </c>
      <c r="H74" s="35">
        <f t="shared" si="4"/>
        <v>0</v>
      </c>
      <c r="I74" s="35">
        <f t="shared" si="4"/>
        <v>1241.33</v>
      </c>
      <c r="J74" s="20"/>
    </row>
    <row r="75" spans="1:11">
      <c r="B75" s="13">
        <f>AVERAGE(B13:B28)</f>
        <v>39.168124999999996</v>
      </c>
      <c r="C75" s="13">
        <f>AVERAGE(C13:C28)</f>
        <v>38.414999999999999</v>
      </c>
    </row>
  </sheetData>
  <protectedRanges>
    <protectedRange sqref="H13:H73" name="values_3"/>
    <protectedRange sqref="E13:G73" name="values_1_1"/>
  </protectedRanges>
  <mergeCells count="3">
    <mergeCell ref="D8:E8"/>
    <mergeCell ref="D9:E9"/>
    <mergeCell ref="D10:E10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P114"/>
  <sheetViews>
    <sheetView topLeftCell="F4" zoomScale="60" zoomScaleNormal="60" workbookViewId="0">
      <selection activeCell="J13" sqref="J13:K28"/>
    </sheetView>
  </sheetViews>
  <sheetFormatPr defaultRowHeight="12.75"/>
  <cols>
    <col min="1" max="1" width="10.7109375" style="1" bestFit="1" customWidth="1"/>
    <col min="2" max="2" width="18.7109375" style="1" bestFit="1" customWidth="1"/>
    <col min="3" max="3" width="14.42578125" style="1" customWidth="1"/>
    <col min="4" max="5" width="11" style="1" customWidth="1"/>
    <col min="6" max="6" width="15" style="1" customWidth="1"/>
    <col min="7" max="7" width="11" style="1" customWidth="1"/>
    <col min="8" max="8" width="12.7109375" style="1" customWidth="1"/>
    <col min="9" max="9" width="12.85546875" style="1" customWidth="1"/>
    <col min="10" max="10" width="15" style="1" bestFit="1" customWidth="1"/>
    <col min="11" max="11" width="12.28515625" style="1" bestFit="1" customWidth="1"/>
    <col min="12" max="14" width="9.140625" style="1"/>
    <col min="15" max="15" width="15.28515625" style="1" customWidth="1"/>
    <col min="16" max="16" width="9.28515625" style="1" bestFit="1" customWidth="1"/>
    <col min="17" max="245" width="9.140625" style="1"/>
    <col min="246" max="246" width="15.42578125" style="1" customWidth="1"/>
    <col min="247" max="247" width="14.42578125" style="1" customWidth="1"/>
    <col min="248" max="249" width="11" style="1" customWidth="1"/>
    <col min="250" max="250" width="15" style="1" customWidth="1"/>
    <col min="251" max="251" width="11" style="1" customWidth="1"/>
    <col min="252" max="252" width="12.7109375" style="1" customWidth="1"/>
    <col min="253" max="253" width="12.85546875" style="1" customWidth="1"/>
    <col min="254" max="254" width="13.42578125" style="1" customWidth="1"/>
    <col min="255" max="258" width="9.140625" style="1"/>
    <col min="259" max="259" width="15.28515625" style="1" customWidth="1"/>
    <col min="260" max="260" width="9.28515625" style="1" bestFit="1" customWidth="1"/>
    <col min="261" max="261" width="9.140625" style="1"/>
    <col min="262" max="262" width="12.7109375" style="1" customWidth="1"/>
    <col min="263" max="501" width="9.140625" style="1"/>
    <col min="502" max="502" width="15.42578125" style="1" customWidth="1"/>
    <col min="503" max="503" width="14.42578125" style="1" customWidth="1"/>
    <col min="504" max="505" width="11" style="1" customWidth="1"/>
    <col min="506" max="506" width="15" style="1" customWidth="1"/>
    <col min="507" max="507" width="11" style="1" customWidth="1"/>
    <col min="508" max="508" width="12.7109375" style="1" customWidth="1"/>
    <col min="509" max="509" width="12.85546875" style="1" customWidth="1"/>
    <col min="510" max="510" width="13.42578125" style="1" customWidth="1"/>
    <col min="511" max="514" width="9.140625" style="1"/>
    <col min="515" max="515" width="15.28515625" style="1" customWidth="1"/>
    <col min="516" max="516" width="9.28515625" style="1" bestFit="1" customWidth="1"/>
    <col min="517" max="517" width="9.140625" style="1"/>
    <col min="518" max="518" width="12.7109375" style="1" customWidth="1"/>
    <col min="519" max="757" width="9.140625" style="1"/>
    <col min="758" max="758" width="15.42578125" style="1" customWidth="1"/>
    <col min="759" max="759" width="14.42578125" style="1" customWidth="1"/>
    <col min="760" max="761" width="11" style="1" customWidth="1"/>
    <col min="762" max="762" width="15" style="1" customWidth="1"/>
    <col min="763" max="763" width="11" style="1" customWidth="1"/>
    <col min="764" max="764" width="12.7109375" style="1" customWidth="1"/>
    <col min="765" max="765" width="12.85546875" style="1" customWidth="1"/>
    <col min="766" max="766" width="13.42578125" style="1" customWidth="1"/>
    <col min="767" max="770" width="9.140625" style="1"/>
    <col min="771" max="771" width="15.28515625" style="1" customWidth="1"/>
    <col min="772" max="772" width="9.28515625" style="1" bestFit="1" customWidth="1"/>
    <col min="773" max="773" width="9.140625" style="1"/>
    <col min="774" max="774" width="12.7109375" style="1" customWidth="1"/>
    <col min="775" max="1013" width="9.140625" style="1"/>
    <col min="1014" max="1014" width="15.42578125" style="1" customWidth="1"/>
    <col min="1015" max="1015" width="14.42578125" style="1" customWidth="1"/>
    <col min="1016" max="1017" width="11" style="1" customWidth="1"/>
    <col min="1018" max="1018" width="15" style="1" customWidth="1"/>
    <col min="1019" max="1019" width="11" style="1" customWidth="1"/>
    <col min="1020" max="1020" width="12.7109375" style="1" customWidth="1"/>
    <col min="1021" max="1021" width="12.85546875" style="1" customWidth="1"/>
    <col min="1022" max="1022" width="13.42578125" style="1" customWidth="1"/>
    <col min="1023" max="1026" width="9.140625" style="1"/>
    <col min="1027" max="1027" width="15.28515625" style="1" customWidth="1"/>
    <col min="1028" max="1028" width="9.28515625" style="1" bestFit="1" customWidth="1"/>
    <col min="1029" max="1029" width="9.140625" style="1"/>
    <col min="1030" max="1030" width="12.7109375" style="1" customWidth="1"/>
    <col min="1031" max="1269" width="9.140625" style="1"/>
    <col min="1270" max="1270" width="15.42578125" style="1" customWidth="1"/>
    <col min="1271" max="1271" width="14.42578125" style="1" customWidth="1"/>
    <col min="1272" max="1273" width="11" style="1" customWidth="1"/>
    <col min="1274" max="1274" width="15" style="1" customWidth="1"/>
    <col min="1275" max="1275" width="11" style="1" customWidth="1"/>
    <col min="1276" max="1276" width="12.7109375" style="1" customWidth="1"/>
    <col min="1277" max="1277" width="12.85546875" style="1" customWidth="1"/>
    <col min="1278" max="1278" width="13.42578125" style="1" customWidth="1"/>
    <col min="1279" max="1282" width="9.140625" style="1"/>
    <col min="1283" max="1283" width="15.28515625" style="1" customWidth="1"/>
    <col min="1284" max="1284" width="9.28515625" style="1" bestFit="1" customWidth="1"/>
    <col min="1285" max="1285" width="9.140625" style="1"/>
    <col min="1286" max="1286" width="12.7109375" style="1" customWidth="1"/>
    <col min="1287" max="1525" width="9.140625" style="1"/>
    <col min="1526" max="1526" width="15.42578125" style="1" customWidth="1"/>
    <col min="1527" max="1527" width="14.42578125" style="1" customWidth="1"/>
    <col min="1528" max="1529" width="11" style="1" customWidth="1"/>
    <col min="1530" max="1530" width="15" style="1" customWidth="1"/>
    <col min="1531" max="1531" width="11" style="1" customWidth="1"/>
    <col min="1532" max="1532" width="12.7109375" style="1" customWidth="1"/>
    <col min="1533" max="1533" width="12.85546875" style="1" customWidth="1"/>
    <col min="1534" max="1534" width="13.42578125" style="1" customWidth="1"/>
    <col min="1535" max="1538" width="9.140625" style="1"/>
    <col min="1539" max="1539" width="15.28515625" style="1" customWidth="1"/>
    <col min="1540" max="1540" width="9.28515625" style="1" bestFit="1" customWidth="1"/>
    <col min="1541" max="1541" width="9.140625" style="1"/>
    <col min="1542" max="1542" width="12.7109375" style="1" customWidth="1"/>
    <col min="1543" max="1781" width="9.140625" style="1"/>
    <col min="1782" max="1782" width="15.42578125" style="1" customWidth="1"/>
    <col min="1783" max="1783" width="14.42578125" style="1" customWidth="1"/>
    <col min="1784" max="1785" width="11" style="1" customWidth="1"/>
    <col min="1786" max="1786" width="15" style="1" customWidth="1"/>
    <col min="1787" max="1787" width="11" style="1" customWidth="1"/>
    <col min="1788" max="1788" width="12.7109375" style="1" customWidth="1"/>
    <col min="1789" max="1789" width="12.85546875" style="1" customWidth="1"/>
    <col min="1790" max="1790" width="13.42578125" style="1" customWidth="1"/>
    <col min="1791" max="1794" width="9.140625" style="1"/>
    <col min="1795" max="1795" width="15.28515625" style="1" customWidth="1"/>
    <col min="1796" max="1796" width="9.28515625" style="1" bestFit="1" customWidth="1"/>
    <col min="1797" max="1797" width="9.140625" style="1"/>
    <col min="1798" max="1798" width="12.7109375" style="1" customWidth="1"/>
    <col min="1799" max="2037" width="9.140625" style="1"/>
    <col min="2038" max="2038" width="15.42578125" style="1" customWidth="1"/>
    <col min="2039" max="2039" width="14.42578125" style="1" customWidth="1"/>
    <col min="2040" max="2041" width="11" style="1" customWidth="1"/>
    <col min="2042" max="2042" width="15" style="1" customWidth="1"/>
    <col min="2043" max="2043" width="11" style="1" customWidth="1"/>
    <col min="2044" max="2044" width="12.7109375" style="1" customWidth="1"/>
    <col min="2045" max="2045" width="12.85546875" style="1" customWidth="1"/>
    <col min="2046" max="2046" width="13.42578125" style="1" customWidth="1"/>
    <col min="2047" max="2050" width="9.140625" style="1"/>
    <col min="2051" max="2051" width="15.28515625" style="1" customWidth="1"/>
    <col min="2052" max="2052" width="9.28515625" style="1" bestFit="1" customWidth="1"/>
    <col min="2053" max="2053" width="9.140625" style="1"/>
    <col min="2054" max="2054" width="12.7109375" style="1" customWidth="1"/>
    <col min="2055" max="2293" width="9.140625" style="1"/>
    <col min="2294" max="2294" width="15.42578125" style="1" customWidth="1"/>
    <col min="2295" max="2295" width="14.42578125" style="1" customWidth="1"/>
    <col min="2296" max="2297" width="11" style="1" customWidth="1"/>
    <col min="2298" max="2298" width="15" style="1" customWidth="1"/>
    <col min="2299" max="2299" width="11" style="1" customWidth="1"/>
    <col min="2300" max="2300" width="12.7109375" style="1" customWidth="1"/>
    <col min="2301" max="2301" width="12.85546875" style="1" customWidth="1"/>
    <col min="2302" max="2302" width="13.42578125" style="1" customWidth="1"/>
    <col min="2303" max="2306" width="9.140625" style="1"/>
    <col min="2307" max="2307" width="15.28515625" style="1" customWidth="1"/>
    <col min="2308" max="2308" width="9.28515625" style="1" bestFit="1" customWidth="1"/>
    <col min="2309" max="2309" width="9.140625" style="1"/>
    <col min="2310" max="2310" width="12.7109375" style="1" customWidth="1"/>
    <col min="2311" max="2549" width="9.140625" style="1"/>
    <col min="2550" max="2550" width="15.42578125" style="1" customWidth="1"/>
    <col min="2551" max="2551" width="14.42578125" style="1" customWidth="1"/>
    <col min="2552" max="2553" width="11" style="1" customWidth="1"/>
    <col min="2554" max="2554" width="15" style="1" customWidth="1"/>
    <col min="2555" max="2555" width="11" style="1" customWidth="1"/>
    <col min="2556" max="2556" width="12.7109375" style="1" customWidth="1"/>
    <col min="2557" max="2557" width="12.85546875" style="1" customWidth="1"/>
    <col min="2558" max="2558" width="13.42578125" style="1" customWidth="1"/>
    <col min="2559" max="2562" width="9.140625" style="1"/>
    <col min="2563" max="2563" width="15.28515625" style="1" customWidth="1"/>
    <col min="2564" max="2564" width="9.28515625" style="1" bestFit="1" customWidth="1"/>
    <col min="2565" max="2565" width="9.140625" style="1"/>
    <col min="2566" max="2566" width="12.7109375" style="1" customWidth="1"/>
    <col min="2567" max="2805" width="9.140625" style="1"/>
    <col min="2806" max="2806" width="15.42578125" style="1" customWidth="1"/>
    <col min="2807" max="2807" width="14.42578125" style="1" customWidth="1"/>
    <col min="2808" max="2809" width="11" style="1" customWidth="1"/>
    <col min="2810" max="2810" width="15" style="1" customWidth="1"/>
    <col min="2811" max="2811" width="11" style="1" customWidth="1"/>
    <col min="2812" max="2812" width="12.7109375" style="1" customWidth="1"/>
    <col min="2813" max="2813" width="12.85546875" style="1" customWidth="1"/>
    <col min="2814" max="2814" width="13.42578125" style="1" customWidth="1"/>
    <col min="2815" max="2818" width="9.140625" style="1"/>
    <col min="2819" max="2819" width="15.28515625" style="1" customWidth="1"/>
    <col min="2820" max="2820" width="9.28515625" style="1" bestFit="1" customWidth="1"/>
    <col min="2821" max="2821" width="9.140625" style="1"/>
    <col min="2822" max="2822" width="12.7109375" style="1" customWidth="1"/>
    <col min="2823" max="3061" width="9.140625" style="1"/>
    <col min="3062" max="3062" width="15.42578125" style="1" customWidth="1"/>
    <col min="3063" max="3063" width="14.42578125" style="1" customWidth="1"/>
    <col min="3064" max="3065" width="11" style="1" customWidth="1"/>
    <col min="3066" max="3066" width="15" style="1" customWidth="1"/>
    <col min="3067" max="3067" width="11" style="1" customWidth="1"/>
    <col min="3068" max="3068" width="12.7109375" style="1" customWidth="1"/>
    <col min="3069" max="3069" width="12.85546875" style="1" customWidth="1"/>
    <col min="3070" max="3070" width="13.42578125" style="1" customWidth="1"/>
    <col min="3071" max="3074" width="9.140625" style="1"/>
    <col min="3075" max="3075" width="15.28515625" style="1" customWidth="1"/>
    <col min="3076" max="3076" width="9.28515625" style="1" bestFit="1" customWidth="1"/>
    <col min="3077" max="3077" width="9.140625" style="1"/>
    <col min="3078" max="3078" width="12.7109375" style="1" customWidth="1"/>
    <col min="3079" max="3317" width="9.140625" style="1"/>
    <col min="3318" max="3318" width="15.42578125" style="1" customWidth="1"/>
    <col min="3319" max="3319" width="14.42578125" style="1" customWidth="1"/>
    <col min="3320" max="3321" width="11" style="1" customWidth="1"/>
    <col min="3322" max="3322" width="15" style="1" customWidth="1"/>
    <col min="3323" max="3323" width="11" style="1" customWidth="1"/>
    <col min="3324" max="3324" width="12.7109375" style="1" customWidth="1"/>
    <col min="3325" max="3325" width="12.85546875" style="1" customWidth="1"/>
    <col min="3326" max="3326" width="13.42578125" style="1" customWidth="1"/>
    <col min="3327" max="3330" width="9.140625" style="1"/>
    <col min="3331" max="3331" width="15.28515625" style="1" customWidth="1"/>
    <col min="3332" max="3332" width="9.28515625" style="1" bestFit="1" customWidth="1"/>
    <col min="3333" max="3333" width="9.140625" style="1"/>
    <col min="3334" max="3334" width="12.7109375" style="1" customWidth="1"/>
    <col min="3335" max="3573" width="9.140625" style="1"/>
    <col min="3574" max="3574" width="15.42578125" style="1" customWidth="1"/>
    <col min="3575" max="3575" width="14.42578125" style="1" customWidth="1"/>
    <col min="3576" max="3577" width="11" style="1" customWidth="1"/>
    <col min="3578" max="3578" width="15" style="1" customWidth="1"/>
    <col min="3579" max="3579" width="11" style="1" customWidth="1"/>
    <col min="3580" max="3580" width="12.7109375" style="1" customWidth="1"/>
    <col min="3581" max="3581" width="12.85546875" style="1" customWidth="1"/>
    <col min="3582" max="3582" width="13.42578125" style="1" customWidth="1"/>
    <col min="3583" max="3586" width="9.140625" style="1"/>
    <col min="3587" max="3587" width="15.28515625" style="1" customWidth="1"/>
    <col min="3588" max="3588" width="9.28515625" style="1" bestFit="1" customWidth="1"/>
    <col min="3589" max="3589" width="9.140625" style="1"/>
    <col min="3590" max="3590" width="12.7109375" style="1" customWidth="1"/>
    <col min="3591" max="3829" width="9.140625" style="1"/>
    <col min="3830" max="3830" width="15.42578125" style="1" customWidth="1"/>
    <col min="3831" max="3831" width="14.42578125" style="1" customWidth="1"/>
    <col min="3832" max="3833" width="11" style="1" customWidth="1"/>
    <col min="3834" max="3834" width="15" style="1" customWidth="1"/>
    <col min="3835" max="3835" width="11" style="1" customWidth="1"/>
    <col min="3836" max="3836" width="12.7109375" style="1" customWidth="1"/>
    <col min="3837" max="3837" width="12.85546875" style="1" customWidth="1"/>
    <col min="3838" max="3838" width="13.42578125" style="1" customWidth="1"/>
    <col min="3839" max="3842" width="9.140625" style="1"/>
    <col min="3843" max="3843" width="15.28515625" style="1" customWidth="1"/>
    <col min="3844" max="3844" width="9.28515625" style="1" bestFit="1" customWidth="1"/>
    <col min="3845" max="3845" width="9.140625" style="1"/>
    <col min="3846" max="3846" width="12.7109375" style="1" customWidth="1"/>
    <col min="3847" max="4085" width="9.140625" style="1"/>
    <col min="4086" max="4086" width="15.42578125" style="1" customWidth="1"/>
    <col min="4087" max="4087" width="14.42578125" style="1" customWidth="1"/>
    <col min="4088" max="4089" width="11" style="1" customWidth="1"/>
    <col min="4090" max="4090" width="15" style="1" customWidth="1"/>
    <col min="4091" max="4091" width="11" style="1" customWidth="1"/>
    <col min="4092" max="4092" width="12.7109375" style="1" customWidth="1"/>
    <col min="4093" max="4093" width="12.85546875" style="1" customWidth="1"/>
    <col min="4094" max="4094" width="13.42578125" style="1" customWidth="1"/>
    <col min="4095" max="4098" width="9.140625" style="1"/>
    <col min="4099" max="4099" width="15.28515625" style="1" customWidth="1"/>
    <col min="4100" max="4100" width="9.28515625" style="1" bestFit="1" customWidth="1"/>
    <col min="4101" max="4101" width="9.140625" style="1"/>
    <col min="4102" max="4102" width="12.7109375" style="1" customWidth="1"/>
    <col min="4103" max="4341" width="9.140625" style="1"/>
    <col min="4342" max="4342" width="15.42578125" style="1" customWidth="1"/>
    <col min="4343" max="4343" width="14.42578125" style="1" customWidth="1"/>
    <col min="4344" max="4345" width="11" style="1" customWidth="1"/>
    <col min="4346" max="4346" width="15" style="1" customWidth="1"/>
    <col min="4347" max="4347" width="11" style="1" customWidth="1"/>
    <col min="4348" max="4348" width="12.7109375" style="1" customWidth="1"/>
    <col min="4349" max="4349" width="12.85546875" style="1" customWidth="1"/>
    <col min="4350" max="4350" width="13.42578125" style="1" customWidth="1"/>
    <col min="4351" max="4354" width="9.140625" style="1"/>
    <col min="4355" max="4355" width="15.28515625" style="1" customWidth="1"/>
    <col min="4356" max="4356" width="9.28515625" style="1" bestFit="1" customWidth="1"/>
    <col min="4357" max="4357" width="9.140625" style="1"/>
    <col min="4358" max="4358" width="12.7109375" style="1" customWidth="1"/>
    <col min="4359" max="4597" width="9.140625" style="1"/>
    <col min="4598" max="4598" width="15.42578125" style="1" customWidth="1"/>
    <col min="4599" max="4599" width="14.42578125" style="1" customWidth="1"/>
    <col min="4600" max="4601" width="11" style="1" customWidth="1"/>
    <col min="4602" max="4602" width="15" style="1" customWidth="1"/>
    <col min="4603" max="4603" width="11" style="1" customWidth="1"/>
    <col min="4604" max="4604" width="12.7109375" style="1" customWidth="1"/>
    <col min="4605" max="4605" width="12.85546875" style="1" customWidth="1"/>
    <col min="4606" max="4606" width="13.42578125" style="1" customWidth="1"/>
    <col min="4607" max="4610" width="9.140625" style="1"/>
    <col min="4611" max="4611" width="15.28515625" style="1" customWidth="1"/>
    <col min="4612" max="4612" width="9.28515625" style="1" bestFit="1" customWidth="1"/>
    <col min="4613" max="4613" width="9.140625" style="1"/>
    <col min="4614" max="4614" width="12.7109375" style="1" customWidth="1"/>
    <col min="4615" max="4853" width="9.140625" style="1"/>
    <col min="4854" max="4854" width="15.42578125" style="1" customWidth="1"/>
    <col min="4855" max="4855" width="14.42578125" style="1" customWidth="1"/>
    <col min="4856" max="4857" width="11" style="1" customWidth="1"/>
    <col min="4858" max="4858" width="15" style="1" customWidth="1"/>
    <col min="4859" max="4859" width="11" style="1" customWidth="1"/>
    <col min="4860" max="4860" width="12.7109375" style="1" customWidth="1"/>
    <col min="4861" max="4861" width="12.85546875" style="1" customWidth="1"/>
    <col min="4862" max="4862" width="13.42578125" style="1" customWidth="1"/>
    <col min="4863" max="4866" width="9.140625" style="1"/>
    <col min="4867" max="4867" width="15.28515625" style="1" customWidth="1"/>
    <col min="4868" max="4868" width="9.28515625" style="1" bestFit="1" customWidth="1"/>
    <col min="4869" max="4869" width="9.140625" style="1"/>
    <col min="4870" max="4870" width="12.7109375" style="1" customWidth="1"/>
    <col min="4871" max="5109" width="9.140625" style="1"/>
    <col min="5110" max="5110" width="15.42578125" style="1" customWidth="1"/>
    <col min="5111" max="5111" width="14.42578125" style="1" customWidth="1"/>
    <col min="5112" max="5113" width="11" style="1" customWidth="1"/>
    <col min="5114" max="5114" width="15" style="1" customWidth="1"/>
    <col min="5115" max="5115" width="11" style="1" customWidth="1"/>
    <col min="5116" max="5116" width="12.7109375" style="1" customWidth="1"/>
    <col min="5117" max="5117" width="12.85546875" style="1" customWidth="1"/>
    <col min="5118" max="5118" width="13.42578125" style="1" customWidth="1"/>
    <col min="5119" max="5122" width="9.140625" style="1"/>
    <col min="5123" max="5123" width="15.28515625" style="1" customWidth="1"/>
    <col min="5124" max="5124" width="9.28515625" style="1" bestFit="1" customWidth="1"/>
    <col min="5125" max="5125" width="9.140625" style="1"/>
    <col min="5126" max="5126" width="12.7109375" style="1" customWidth="1"/>
    <col min="5127" max="5365" width="9.140625" style="1"/>
    <col min="5366" max="5366" width="15.42578125" style="1" customWidth="1"/>
    <col min="5367" max="5367" width="14.42578125" style="1" customWidth="1"/>
    <col min="5368" max="5369" width="11" style="1" customWidth="1"/>
    <col min="5370" max="5370" width="15" style="1" customWidth="1"/>
    <col min="5371" max="5371" width="11" style="1" customWidth="1"/>
    <col min="5372" max="5372" width="12.7109375" style="1" customWidth="1"/>
    <col min="5373" max="5373" width="12.85546875" style="1" customWidth="1"/>
    <col min="5374" max="5374" width="13.42578125" style="1" customWidth="1"/>
    <col min="5375" max="5378" width="9.140625" style="1"/>
    <col min="5379" max="5379" width="15.28515625" style="1" customWidth="1"/>
    <col min="5380" max="5380" width="9.28515625" style="1" bestFit="1" customWidth="1"/>
    <col min="5381" max="5381" width="9.140625" style="1"/>
    <col min="5382" max="5382" width="12.7109375" style="1" customWidth="1"/>
    <col min="5383" max="5621" width="9.140625" style="1"/>
    <col min="5622" max="5622" width="15.42578125" style="1" customWidth="1"/>
    <col min="5623" max="5623" width="14.42578125" style="1" customWidth="1"/>
    <col min="5624" max="5625" width="11" style="1" customWidth="1"/>
    <col min="5626" max="5626" width="15" style="1" customWidth="1"/>
    <col min="5627" max="5627" width="11" style="1" customWidth="1"/>
    <col min="5628" max="5628" width="12.7109375" style="1" customWidth="1"/>
    <col min="5629" max="5629" width="12.85546875" style="1" customWidth="1"/>
    <col min="5630" max="5630" width="13.42578125" style="1" customWidth="1"/>
    <col min="5631" max="5634" width="9.140625" style="1"/>
    <col min="5635" max="5635" width="15.28515625" style="1" customWidth="1"/>
    <col min="5636" max="5636" width="9.28515625" style="1" bestFit="1" customWidth="1"/>
    <col min="5637" max="5637" width="9.140625" style="1"/>
    <col min="5638" max="5638" width="12.7109375" style="1" customWidth="1"/>
    <col min="5639" max="5877" width="9.140625" style="1"/>
    <col min="5878" max="5878" width="15.42578125" style="1" customWidth="1"/>
    <col min="5879" max="5879" width="14.42578125" style="1" customWidth="1"/>
    <col min="5880" max="5881" width="11" style="1" customWidth="1"/>
    <col min="5882" max="5882" width="15" style="1" customWidth="1"/>
    <col min="5883" max="5883" width="11" style="1" customWidth="1"/>
    <col min="5884" max="5884" width="12.7109375" style="1" customWidth="1"/>
    <col min="5885" max="5885" width="12.85546875" style="1" customWidth="1"/>
    <col min="5886" max="5886" width="13.42578125" style="1" customWidth="1"/>
    <col min="5887" max="5890" width="9.140625" style="1"/>
    <col min="5891" max="5891" width="15.28515625" style="1" customWidth="1"/>
    <col min="5892" max="5892" width="9.28515625" style="1" bestFit="1" customWidth="1"/>
    <col min="5893" max="5893" width="9.140625" style="1"/>
    <col min="5894" max="5894" width="12.7109375" style="1" customWidth="1"/>
    <col min="5895" max="6133" width="9.140625" style="1"/>
    <col min="6134" max="6134" width="15.42578125" style="1" customWidth="1"/>
    <col min="6135" max="6135" width="14.42578125" style="1" customWidth="1"/>
    <col min="6136" max="6137" width="11" style="1" customWidth="1"/>
    <col min="6138" max="6138" width="15" style="1" customWidth="1"/>
    <col min="6139" max="6139" width="11" style="1" customWidth="1"/>
    <col min="6140" max="6140" width="12.7109375" style="1" customWidth="1"/>
    <col min="6141" max="6141" width="12.85546875" style="1" customWidth="1"/>
    <col min="6142" max="6142" width="13.42578125" style="1" customWidth="1"/>
    <col min="6143" max="6146" width="9.140625" style="1"/>
    <col min="6147" max="6147" width="15.28515625" style="1" customWidth="1"/>
    <col min="6148" max="6148" width="9.28515625" style="1" bestFit="1" customWidth="1"/>
    <col min="6149" max="6149" width="9.140625" style="1"/>
    <col min="6150" max="6150" width="12.7109375" style="1" customWidth="1"/>
    <col min="6151" max="6389" width="9.140625" style="1"/>
    <col min="6390" max="6390" width="15.42578125" style="1" customWidth="1"/>
    <col min="6391" max="6391" width="14.42578125" style="1" customWidth="1"/>
    <col min="6392" max="6393" width="11" style="1" customWidth="1"/>
    <col min="6394" max="6394" width="15" style="1" customWidth="1"/>
    <col min="6395" max="6395" width="11" style="1" customWidth="1"/>
    <col min="6396" max="6396" width="12.7109375" style="1" customWidth="1"/>
    <col min="6397" max="6397" width="12.85546875" style="1" customWidth="1"/>
    <col min="6398" max="6398" width="13.42578125" style="1" customWidth="1"/>
    <col min="6399" max="6402" width="9.140625" style="1"/>
    <col min="6403" max="6403" width="15.28515625" style="1" customWidth="1"/>
    <col min="6404" max="6404" width="9.28515625" style="1" bestFit="1" customWidth="1"/>
    <col min="6405" max="6405" width="9.140625" style="1"/>
    <col min="6406" max="6406" width="12.7109375" style="1" customWidth="1"/>
    <col min="6407" max="6645" width="9.140625" style="1"/>
    <col min="6646" max="6646" width="15.42578125" style="1" customWidth="1"/>
    <col min="6647" max="6647" width="14.42578125" style="1" customWidth="1"/>
    <col min="6648" max="6649" width="11" style="1" customWidth="1"/>
    <col min="6650" max="6650" width="15" style="1" customWidth="1"/>
    <col min="6651" max="6651" width="11" style="1" customWidth="1"/>
    <col min="6652" max="6652" width="12.7109375" style="1" customWidth="1"/>
    <col min="6653" max="6653" width="12.85546875" style="1" customWidth="1"/>
    <col min="6654" max="6654" width="13.42578125" style="1" customWidth="1"/>
    <col min="6655" max="6658" width="9.140625" style="1"/>
    <col min="6659" max="6659" width="15.28515625" style="1" customWidth="1"/>
    <col min="6660" max="6660" width="9.28515625" style="1" bestFit="1" customWidth="1"/>
    <col min="6661" max="6661" width="9.140625" style="1"/>
    <col min="6662" max="6662" width="12.7109375" style="1" customWidth="1"/>
    <col min="6663" max="6901" width="9.140625" style="1"/>
    <col min="6902" max="6902" width="15.42578125" style="1" customWidth="1"/>
    <col min="6903" max="6903" width="14.42578125" style="1" customWidth="1"/>
    <col min="6904" max="6905" width="11" style="1" customWidth="1"/>
    <col min="6906" max="6906" width="15" style="1" customWidth="1"/>
    <col min="6907" max="6907" width="11" style="1" customWidth="1"/>
    <col min="6908" max="6908" width="12.7109375" style="1" customWidth="1"/>
    <col min="6909" max="6909" width="12.85546875" style="1" customWidth="1"/>
    <col min="6910" max="6910" width="13.42578125" style="1" customWidth="1"/>
    <col min="6911" max="6914" width="9.140625" style="1"/>
    <col min="6915" max="6915" width="15.28515625" style="1" customWidth="1"/>
    <col min="6916" max="6916" width="9.28515625" style="1" bestFit="1" customWidth="1"/>
    <col min="6917" max="6917" width="9.140625" style="1"/>
    <col min="6918" max="6918" width="12.7109375" style="1" customWidth="1"/>
    <col min="6919" max="7157" width="9.140625" style="1"/>
    <col min="7158" max="7158" width="15.42578125" style="1" customWidth="1"/>
    <col min="7159" max="7159" width="14.42578125" style="1" customWidth="1"/>
    <col min="7160" max="7161" width="11" style="1" customWidth="1"/>
    <col min="7162" max="7162" width="15" style="1" customWidth="1"/>
    <col min="7163" max="7163" width="11" style="1" customWidth="1"/>
    <col min="7164" max="7164" width="12.7109375" style="1" customWidth="1"/>
    <col min="7165" max="7165" width="12.85546875" style="1" customWidth="1"/>
    <col min="7166" max="7166" width="13.42578125" style="1" customWidth="1"/>
    <col min="7167" max="7170" width="9.140625" style="1"/>
    <col min="7171" max="7171" width="15.28515625" style="1" customWidth="1"/>
    <col min="7172" max="7172" width="9.28515625" style="1" bestFit="1" customWidth="1"/>
    <col min="7173" max="7173" width="9.140625" style="1"/>
    <col min="7174" max="7174" width="12.7109375" style="1" customWidth="1"/>
    <col min="7175" max="7413" width="9.140625" style="1"/>
    <col min="7414" max="7414" width="15.42578125" style="1" customWidth="1"/>
    <col min="7415" max="7415" width="14.42578125" style="1" customWidth="1"/>
    <col min="7416" max="7417" width="11" style="1" customWidth="1"/>
    <col min="7418" max="7418" width="15" style="1" customWidth="1"/>
    <col min="7419" max="7419" width="11" style="1" customWidth="1"/>
    <col min="7420" max="7420" width="12.7109375" style="1" customWidth="1"/>
    <col min="7421" max="7421" width="12.85546875" style="1" customWidth="1"/>
    <col min="7422" max="7422" width="13.42578125" style="1" customWidth="1"/>
    <col min="7423" max="7426" width="9.140625" style="1"/>
    <col min="7427" max="7427" width="15.28515625" style="1" customWidth="1"/>
    <col min="7428" max="7428" width="9.28515625" style="1" bestFit="1" customWidth="1"/>
    <col min="7429" max="7429" width="9.140625" style="1"/>
    <col min="7430" max="7430" width="12.7109375" style="1" customWidth="1"/>
    <col min="7431" max="7669" width="9.140625" style="1"/>
    <col min="7670" max="7670" width="15.42578125" style="1" customWidth="1"/>
    <col min="7671" max="7671" width="14.42578125" style="1" customWidth="1"/>
    <col min="7672" max="7673" width="11" style="1" customWidth="1"/>
    <col min="7674" max="7674" width="15" style="1" customWidth="1"/>
    <col min="7675" max="7675" width="11" style="1" customWidth="1"/>
    <col min="7676" max="7676" width="12.7109375" style="1" customWidth="1"/>
    <col min="7677" max="7677" width="12.85546875" style="1" customWidth="1"/>
    <col min="7678" max="7678" width="13.42578125" style="1" customWidth="1"/>
    <col min="7679" max="7682" width="9.140625" style="1"/>
    <col min="7683" max="7683" width="15.28515625" style="1" customWidth="1"/>
    <col min="7684" max="7684" width="9.28515625" style="1" bestFit="1" customWidth="1"/>
    <col min="7685" max="7685" width="9.140625" style="1"/>
    <col min="7686" max="7686" width="12.7109375" style="1" customWidth="1"/>
    <col min="7687" max="7925" width="9.140625" style="1"/>
    <col min="7926" max="7926" width="15.42578125" style="1" customWidth="1"/>
    <col min="7927" max="7927" width="14.42578125" style="1" customWidth="1"/>
    <col min="7928" max="7929" width="11" style="1" customWidth="1"/>
    <col min="7930" max="7930" width="15" style="1" customWidth="1"/>
    <col min="7931" max="7931" width="11" style="1" customWidth="1"/>
    <col min="7932" max="7932" width="12.7109375" style="1" customWidth="1"/>
    <col min="7933" max="7933" width="12.85546875" style="1" customWidth="1"/>
    <col min="7934" max="7934" width="13.42578125" style="1" customWidth="1"/>
    <col min="7935" max="7938" width="9.140625" style="1"/>
    <col min="7939" max="7939" width="15.28515625" style="1" customWidth="1"/>
    <col min="7940" max="7940" width="9.28515625" style="1" bestFit="1" customWidth="1"/>
    <col min="7941" max="7941" width="9.140625" style="1"/>
    <col min="7942" max="7942" width="12.7109375" style="1" customWidth="1"/>
    <col min="7943" max="8181" width="9.140625" style="1"/>
    <col min="8182" max="8182" width="15.42578125" style="1" customWidth="1"/>
    <col min="8183" max="8183" width="14.42578125" style="1" customWidth="1"/>
    <col min="8184" max="8185" width="11" style="1" customWidth="1"/>
    <col min="8186" max="8186" width="15" style="1" customWidth="1"/>
    <col min="8187" max="8187" width="11" style="1" customWidth="1"/>
    <col min="8188" max="8188" width="12.7109375" style="1" customWidth="1"/>
    <col min="8189" max="8189" width="12.85546875" style="1" customWidth="1"/>
    <col min="8190" max="8190" width="13.42578125" style="1" customWidth="1"/>
    <col min="8191" max="8194" width="9.140625" style="1"/>
    <col min="8195" max="8195" width="15.28515625" style="1" customWidth="1"/>
    <col min="8196" max="8196" width="9.28515625" style="1" bestFit="1" customWidth="1"/>
    <col min="8197" max="8197" width="9.140625" style="1"/>
    <col min="8198" max="8198" width="12.7109375" style="1" customWidth="1"/>
    <col min="8199" max="8437" width="9.140625" style="1"/>
    <col min="8438" max="8438" width="15.42578125" style="1" customWidth="1"/>
    <col min="8439" max="8439" width="14.42578125" style="1" customWidth="1"/>
    <col min="8440" max="8441" width="11" style="1" customWidth="1"/>
    <col min="8442" max="8442" width="15" style="1" customWidth="1"/>
    <col min="8443" max="8443" width="11" style="1" customWidth="1"/>
    <col min="8444" max="8444" width="12.7109375" style="1" customWidth="1"/>
    <col min="8445" max="8445" width="12.85546875" style="1" customWidth="1"/>
    <col min="8446" max="8446" width="13.42578125" style="1" customWidth="1"/>
    <col min="8447" max="8450" width="9.140625" style="1"/>
    <col min="8451" max="8451" width="15.28515625" style="1" customWidth="1"/>
    <col min="8452" max="8452" width="9.28515625" style="1" bestFit="1" customWidth="1"/>
    <col min="8453" max="8453" width="9.140625" style="1"/>
    <col min="8454" max="8454" width="12.7109375" style="1" customWidth="1"/>
    <col min="8455" max="8693" width="9.140625" style="1"/>
    <col min="8694" max="8694" width="15.42578125" style="1" customWidth="1"/>
    <col min="8695" max="8695" width="14.42578125" style="1" customWidth="1"/>
    <col min="8696" max="8697" width="11" style="1" customWidth="1"/>
    <col min="8698" max="8698" width="15" style="1" customWidth="1"/>
    <col min="8699" max="8699" width="11" style="1" customWidth="1"/>
    <col min="8700" max="8700" width="12.7109375" style="1" customWidth="1"/>
    <col min="8701" max="8701" width="12.85546875" style="1" customWidth="1"/>
    <col min="8702" max="8702" width="13.42578125" style="1" customWidth="1"/>
    <col min="8703" max="8706" width="9.140625" style="1"/>
    <col min="8707" max="8707" width="15.28515625" style="1" customWidth="1"/>
    <col min="8708" max="8708" width="9.28515625" style="1" bestFit="1" customWidth="1"/>
    <col min="8709" max="8709" width="9.140625" style="1"/>
    <col min="8710" max="8710" width="12.7109375" style="1" customWidth="1"/>
    <col min="8711" max="8949" width="9.140625" style="1"/>
    <col min="8950" max="8950" width="15.42578125" style="1" customWidth="1"/>
    <col min="8951" max="8951" width="14.42578125" style="1" customWidth="1"/>
    <col min="8952" max="8953" width="11" style="1" customWidth="1"/>
    <col min="8954" max="8954" width="15" style="1" customWidth="1"/>
    <col min="8955" max="8955" width="11" style="1" customWidth="1"/>
    <col min="8956" max="8956" width="12.7109375" style="1" customWidth="1"/>
    <col min="8957" max="8957" width="12.85546875" style="1" customWidth="1"/>
    <col min="8958" max="8958" width="13.42578125" style="1" customWidth="1"/>
    <col min="8959" max="8962" width="9.140625" style="1"/>
    <col min="8963" max="8963" width="15.28515625" style="1" customWidth="1"/>
    <col min="8964" max="8964" width="9.28515625" style="1" bestFit="1" customWidth="1"/>
    <col min="8965" max="8965" width="9.140625" style="1"/>
    <col min="8966" max="8966" width="12.7109375" style="1" customWidth="1"/>
    <col min="8967" max="9205" width="9.140625" style="1"/>
    <col min="9206" max="9206" width="15.42578125" style="1" customWidth="1"/>
    <col min="9207" max="9207" width="14.42578125" style="1" customWidth="1"/>
    <col min="9208" max="9209" width="11" style="1" customWidth="1"/>
    <col min="9210" max="9210" width="15" style="1" customWidth="1"/>
    <col min="9211" max="9211" width="11" style="1" customWidth="1"/>
    <col min="9212" max="9212" width="12.7109375" style="1" customWidth="1"/>
    <col min="9213" max="9213" width="12.85546875" style="1" customWidth="1"/>
    <col min="9214" max="9214" width="13.42578125" style="1" customWidth="1"/>
    <col min="9215" max="9218" width="9.140625" style="1"/>
    <col min="9219" max="9219" width="15.28515625" style="1" customWidth="1"/>
    <col min="9220" max="9220" width="9.28515625" style="1" bestFit="1" customWidth="1"/>
    <col min="9221" max="9221" width="9.140625" style="1"/>
    <col min="9222" max="9222" width="12.7109375" style="1" customWidth="1"/>
    <col min="9223" max="9461" width="9.140625" style="1"/>
    <col min="9462" max="9462" width="15.42578125" style="1" customWidth="1"/>
    <col min="9463" max="9463" width="14.42578125" style="1" customWidth="1"/>
    <col min="9464" max="9465" width="11" style="1" customWidth="1"/>
    <col min="9466" max="9466" width="15" style="1" customWidth="1"/>
    <col min="9467" max="9467" width="11" style="1" customWidth="1"/>
    <col min="9468" max="9468" width="12.7109375" style="1" customWidth="1"/>
    <col min="9469" max="9469" width="12.85546875" style="1" customWidth="1"/>
    <col min="9470" max="9470" width="13.42578125" style="1" customWidth="1"/>
    <col min="9471" max="9474" width="9.140625" style="1"/>
    <col min="9475" max="9475" width="15.28515625" style="1" customWidth="1"/>
    <col min="9476" max="9476" width="9.28515625" style="1" bestFit="1" customWidth="1"/>
    <col min="9477" max="9477" width="9.140625" style="1"/>
    <col min="9478" max="9478" width="12.7109375" style="1" customWidth="1"/>
    <col min="9479" max="9717" width="9.140625" style="1"/>
    <col min="9718" max="9718" width="15.42578125" style="1" customWidth="1"/>
    <col min="9719" max="9719" width="14.42578125" style="1" customWidth="1"/>
    <col min="9720" max="9721" width="11" style="1" customWidth="1"/>
    <col min="9722" max="9722" width="15" style="1" customWidth="1"/>
    <col min="9723" max="9723" width="11" style="1" customWidth="1"/>
    <col min="9724" max="9724" width="12.7109375" style="1" customWidth="1"/>
    <col min="9725" max="9725" width="12.85546875" style="1" customWidth="1"/>
    <col min="9726" max="9726" width="13.42578125" style="1" customWidth="1"/>
    <col min="9727" max="9730" width="9.140625" style="1"/>
    <col min="9731" max="9731" width="15.28515625" style="1" customWidth="1"/>
    <col min="9732" max="9732" width="9.28515625" style="1" bestFit="1" customWidth="1"/>
    <col min="9733" max="9733" width="9.140625" style="1"/>
    <col min="9734" max="9734" width="12.7109375" style="1" customWidth="1"/>
    <col min="9735" max="9973" width="9.140625" style="1"/>
    <col min="9974" max="9974" width="15.42578125" style="1" customWidth="1"/>
    <col min="9975" max="9975" width="14.42578125" style="1" customWidth="1"/>
    <col min="9976" max="9977" width="11" style="1" customWidth="1"/>
    <col min="9978" max="9978" width="15" style="1" customWidth="1"/>
    <col min="9979" max="9979" width="11" style="1" customWidth="1"/>
    <col min="9980" max="9980" width="12.7109375" style="1" customWidth="1"/>
    <col min="9981" max="9981" width="12.85546875" style="1" customWidth="1"/>
    <col min="9982" max="9982" width="13.42578125" style="1" customWidth="1"/>
    <col min="9983" max="9986" width="9.140625" style="1"/>
    <col min="9987" max="9987" width="15.28515625" style="1" customWidth="1"/>
    <col min="9988" max="9988" width="9.28515625" style="1" bestFit="1" customWidth="1"/>
    <col min="9989" max="9989" width="9.140625" style="1"/>
    <col min="9990" max="9990" width="12.7109375" style="1" customWidth="1"/>
    <col min="9991" max="10229" width="9.140625" style="1"/>
    <col min="10230" max="10230" width="15.42578125" style="1" customWidth="1"/>
    <col min="10231" max="10231" width="14.42578125" style="1" customWidth="1"/>
    <col min="10232" max="10233" width="11" style="1" customWidth="1"/>
    <col min="10234" max="10234" width="15" style="1" customWidth="1"/>
    <col min="10235" max="10235" width="11" style="1" customWidth="1"/>
    <col min="10236" max="10236" width="12.7109375" style="1" customWidth="1"/>
    <col min="10237" max="10237" width="12.85546875" style="1" customWidth="1"/>
    <col min="10238" max="10238" width="13.42578125" style="1" customWidth="1"/>
    <col min="10239" max="10242" width="9.140625" style="1"/>
    <col min="10243" max="10243" width="15.28515625" style="1" customWidth="1"/>
    <col min="10244" max="10244" width="9.28515625" style="1" bestFit="1" customWidth="1"/>
    <col min="10245" max="10245" width="9.140625" style="1"/>
    <col min="10246" max="10246" width="12.7109375" style="1" customWidth="1"/>
    <col min="10247" max="10485" width="9.140625" style="1"/>
    <col min="10486" max="10486" width="15.42578125" style="1" customWidth="1"/>
    <col min="10487" max="10487" width="14.42578125" style="1" customWidth="1"/>
    <col min="10488" max="10489" width="11" style="1" customWidth="1"/>
    <col min="10490" max="10490" width="15" style="1" customWidth="1"/>
    <col min="10491" max="10491" width="11" style="1" customWidth="1"/>
    <col min="10492" max="10492" width="12.7109375" style="1" customWidth="1"/>
    <col min="10493" max="10493" width="12.85546875" style="1" customWidth="1"/>
    <col min="10494" max="10494" width="13.42578125" style="1" customWidth="1"/>
    <col min="10495" max="10498" width="9.140625" style="1"/>
    <col min="10499" max="10499" width="15.28515625" style="1" customWidth="1"/>
    <col min="10500" max="10500" width="9.28515625" style="1" bestFit="1" customWidth="1"/>
    <col min="10501" max="10501" width="9.140625" style="1"/>
    <col min="10502" max="10502" width="12.7109375" style="1" customWidth="1"/>
    <col min="10503" max="10741" width="9.140625" style="1"/>
    <col min="10742" max="10742" width="15.42578125" style="1" customWidth="1"/>
    <col min="10743" max="10743" width="14.42578125" style="1" customWidth="1"/>
    <col min="10744" max="10745" width="11" style="1" customWidth="1"/>
    <col min="10746" max="10746" width="15" style="1" customWidth="1"/>
    <col min="10747" max="10747" width="11" style="1" customWidth="1"/>
    <col min="10748" max="10748" width="12.7109375" style="1" customWidth="1"/>
    <col min="10749" max="10749" width="12.85546875" style="1" customWidth="1"/>
    <col min="10750" max="10750" width="13.42578125" style="1" customWidth="1"/>
    <col min="10751" max="10754" width="9.140625" style="1"/>
    <col min="10755" max="10755" width="15.28515625" style="1" customWidth="1"/>
    <col min="10756" max="10756" width="9.28515625" style="1" bestFit="1" customWidth="1"/>
    <col min="10757" max="10757" width="9.140625" style="1"/>
    <col min="10758" max="10758" width="12.7109375" style="1" customWidth="1"/>
    <col min="10759" max="10997" width="9.140625" style="1"/>
    <col min="10998" max="10998" width="15.42578125" style="1" customWidth="1"/>
    <col min="10999" max="10999" width="14.42578125" style="1" customWidth="1"/>
    <col min="11000" max="11001" width="11" style="1" customWidth="1"/>
    <col min="11002" max="11002" width="15" style="1" customWidth="1"/>
    <col min="11003" max="11003" width="11" style="1" customWidth="1"/>
    <col min="11004" max="11004" width="12.7109375" style="1" customWidth="1"/>
    <col min="11005" max="11005" width="12.85546875" style="1" customWidth="1"/>
    <col min="11006" max="11006" width="13.42578125" style="1" customWidth="1"/>
    <col min="11007" max="11010" width="9.140625" style="1"/>
    <col min="11011" max="11011" width="15.28515625" style="1" customWidth="1"/>
    <col min="11012" max="11012" width="9.28515625" style="1" bestFit="1" customWidth="1"/>
    <col min="11013" max="11013" width="9.140625" style="1"/>
    <col min="11014" max="11014" width="12.7109375" style="1" customWidth="1"/>
    <col min="11015" max="11253" width="9.140625" style="1"/>
    <col min="11254" max="11254" width="15.42578125" style="1" customWidth="1"/>
    <col min="11255" max="11255" width="14.42578125" style="1" customWidth="1"/>
    <col min="11256" max="11257" width="11" style="1" customWidth="1"/>
    <col min="11258" max="11258" width="15" style="1" customWidth="1"/>
    <col min="11259" max="11259" width="11" style="1" customWidth="1"/>
    <col min="11260" max="11260" width="12.7109375" style="1" customWidth="1"/>
    <col min="11261" max="11261" width="12.85546875" style="1" customWidth="1"/>
    <col min="11262" max="11262" width="13.42578125" style="1" customWidth="1"/>
    <col min="11263" max="11266" width="9.140625" style="1"/>
    <col min="11267" max="11267" width="15.28515625" style="1" customWidth="1"/>
    <col min="11268" max="11268" width="9.28515625" style="1" bestFit="1" customWidth="1"/>
    <col min="11269" max="11269" width="9.140625" style="1"/>
    <col min="11270" max="11270" width="12.7109375" style="1" customWidth="1"/>
    <col min="11271" max="11509" width="9.140625" style="1"/>
    <col min="11510" max="11510" width="15.42578125" style="1" customWidth="1"/>
    <col min="11511" max="11511" width="14.42578125" style="1" customWidth="1"/>
    <col min="11512" max="11513" width="11" style="1" customWidth="1"/>
    <col min="11514" max="11514" width="15" style="1" customWidth="1"/>
    <col min="11515" max="11515" width="11" style="1" customWidth="1"/>
    <col min="11516" max="11516" width="12.7109375" style="1" customWidth="1"/>
    <col min="11517" max="11517" width="12.85546875" style="1" customWidth="1"/>
    <col min="11518" max="11518" width="13.42578125" style="1" customWidth="1"/>
    <col min="11519" max="11522" width="9.140625" style="1"/>
    <col min="11523" max="11523" width="15.28515625" style="1" customWidth="1"/>
    <col min="11524" max="11524" width="9.28515625" style="1" bestFit="1" customWidth="1"/>
    <col min="11525" max="11525" width="9.140625" style="1"/>
    <col min="11526" max="11526" width="12.7109375" style="1" customWidth="1"/>
    <col min="11527" max="11765" width="9.140625" style="1"/>
    <col min="11766" max="11766" width="15.42578125" style="1" customWidth="1"/>
    <col min="11767" max="11767" width="14.42578125" style="1" customWidth="1"/>
    <col min="11768" max="11769" width="11" style="1" customWidth="1"/>
    <col min="11770" max="11770" width="15" style="1" customWidth="1"/>
    <col min="11771" max="11771" width="11" style="1" customWidth="1"/>
    <col min="11772" max="11772" width="12.7109375" style="1" customWidth="1"/>
    <col min="11773" max="11773" width="12.85546875" style="1" customWidth="1"/>
    <col min="11774" max="11774" width="13.42578125" style="1" customWidth="1"/>
    <col min="11775" max="11778" width="9.140625" style="1"/>
    <col min="11779" max="11779" width="15.28515625" style="1" customWidth="1"/>
    <col min="11780" max="11780" width="9.28515625" style="1" bestFit="1" customWidth="1"/>
    <col min="11781" max="11781" width="9.140625" style="1"/>
    <col min="11782" max="11782" width="12.7109375" style="1" customWidth="1"/>
    <col min="11783" max="12021" width="9.140625" style="1"/>
    <col min="12022" max="12022" width="15.42578125" style="1" customWidth="1"/>
    <col min="12023" max="12023" width="14.42578125" style="1" customWidth="1"/>
    <col min="12024" max="12025" width="11" style="1" customWidth="1"/>
    <col min="12026" max="12026" width="15" style="1" customWidth="1"/>
    <col min="12027" max="12027" width="11" style="1" customWidth="1"/>
    <col min="12028" max="12028" width="12.7109375" style="1" customWidth="1"/>
    <col min="12029" max="12029" width="12.85546875" style="1" customWidth="1"/>
    <col min="12030" max="12030" width="13.42578125" style="1" customWidth="1"/>
    <col min="12031" max="12034" width="9.140625" style="1"/>
    <col min="12035" max="12035" width="15.28515625" style="1" customWidth="1"/>
    <col min="12036" max="12036" width="9.28515625" style="1" bestFit="1" customWidth="1"/>
    <col min="12037" max="12037" width="9.140625" style="1"/>
    <col min="12038" max="12038" width="12.7109375" style="1" customWidth="1"/>
    <col min="12039" max="12277" width="9.140625" style="1"/>
    <col min="12278" max="12278" width="15.42578125" style="1" customWidth="1"/>
    <col min="12279" max="12279" width="14.42578125" style="1" customWidth="1"/>
    <col min="12280" max="12281" width="11" style="1" customWidth="1"/>
    <col min="12282" max="12282" width="15" style="1" customWidth="1"/>
    <col min="12283" max="12283" width="11" style="1" customWidth="1"/>
    <col min="12284" max="12284" width="12.7109375" style="1" customWidth="1"/>
    <col min="12285" max="12285" width="12.85546875" style="1" customWidth="1"/>
    <col min="12286" max="12286" width="13.42578125" style="1" customWidth="1"/>
    <col min="12287" max="12290" width="9.140625" style="1"/>
    <col min="12291" max="12291" width="15.28515625" style="1" customWidth="1"/>
    <col min="12292" max="12292" width="9.28515625" style="1" bestFit="1" customWidth="1"/>
    <col min="12293" max="12293" width="9.140625" style="1"/>
    <col min="12294" max="12294" width="12.7109375" style="1" customWidth="1"/>
    <col min="12295" max="12533" width="9.140625" style="1"/>
    <col min="12534" max="12534" width="15.42578125" style="1" customWidth="1"/>
    <col min="12535" max="12535" width="14.42578125" style="1" customWidth="1"/>
    <col min="12536" max="12537" width="11" style="1" customWidth="1"/>
    <col min="12538" max="12538" width="15" style="1" customWidth="1"/>
    <col min="12539" max="12539" width="11" style="1" customWidth="1"/>
    <col min="12540" max="12540" width="12.7109375" style="1" customWidth="1"/>
    <col min="12541" max="12541" width="12.85546875" style="1" customWidth="1"/>
    <col min="12542" max="12542" width="13.42578125" style="1" customWidth="1"/>
    <col min="12543" max="12546" width="9.140625" style="1"/>
    <col min="12547" max="12547" width="15.28515625" style="1" customWidth="1"/>
    <col min="12548" max="12548" width="9.28515625" style="1" bestFit="1" customWidth="1"/>
    <col min="12549" max="12549" width="9.140625" style="1"/>
    <col min="12550" max="12550" width="12.7109375" style="1" customWidth="1"/>
    <col min="12551" max="12789" width="9.140625" style="1"/>
    <col min="12790" max="12790" width="15.42578125" style="1" customWidth="1"/>
    <col min="12791" max="12791" width="14.42578125" style="1" customWidth="1"/>
    <col min="12792" max="12793" width="11" style="1" customWidth="1"/>
    <col min="12794" max="12794" width="15" style="1" customWidth="1"/>
    <col min="12795" max="12795" width="11" style="1" customWidth="1"/>
    <col min="12796" max="12796" width="12.7109375" style="1" customWidth="1"/>
    <col min="12797" max="12797" width="12.85546875" style="1" customWidth="1"/>
    <col min="12798" max="12798" width="13.42578125" style="1" customWidth="1"/>
    <col min="12799" max="12802" width="9.140625" style="1"/>
    <col min="12803" max="12803" width="15.28515625" style="1" customWidth="1"/>
    <col min="12804" max="12804" width="9.28515625" style="1" bestFit="1" customWidth="1"/>
    <col min="12805" max="12805" width="9.140625" style="1"/>
    <col min="12806" max="12806" width="12.7109375" style="1" customWidth="1"/>
    <col min="12807" max="13045" width="9.140625" style="1"/>
    <col min="13046" max="13046" width="15.42578125" style="1" customWidth="1"/>
    <col min="13047" max="13047" width="14.42578125" style="1" customWidth="1"/>
    <col min="13048" max="13049" width="11" style="1" customWidth="1"/>
    <col min="13050" max="13050" width="15" style="1" customWidth="1"/>
    <col min="13051" max="13051" width="11" style="1" customWidth="1"/>
    <col min="13052" max="13052" width="12.7109375" style="1" customWidth="1"/>
    <col min="13053" max="13053" width="12.85546875" style="1" customWidth="1"/>
    <col min="13054" max="13054" width="13.42578125" style="1" customWidth="1"/>
    <col min="13055" max="13058" width="9.140625" style="1"/>
    <col min="13059" max="13059" width="15.28515625" style="1" customWidth="1"/>
    <col min="13060" max="13060" width="9.28515625" style="1" bestFit="1" customWidth="1"/>
    <col min="13061" max="13061" width="9.140625" style="1"/>
    <col min="13062" max="13062" width="12.7109375" style="1" customWidth="1"/>
    <col min="13063" max="13301" width="9.140625" style="1"/>
    <col min="13302" max="13302" width="15.42578125" style="1" customWidth="1"/>
    <col min="13303" max="13303" width="14.42578125" style="1" customWidth="1"/>
    <col min="13304" max="13305" width="11" style="1" customWidth="1"/>
    <col min="13306" max="13306" width="15" style="1" customWidth="1"/>
    <col min="13307" max="13307" width="11" style="1" customWidth="1"/>
    <col min="13308" max="13308" width="12.7109375" style="1" customWidth="1"/>
    <col min="13309" max="13309" width="12.85546875" style="1" customWidth="1"/>
    <col min="13310" max="13310" width="13.42578125" style="1" customWidth="1"/>
    <col min="13311" max="13314" width="9.140625" style="1"/>
    <col min="13315" max="13315" width="15.28515625" style="1" customWidth="1"/>
    <col min="13316" max="13316" width="9.28515625" style="1" bestFit="1" customWidth="1"/>
    <col min="13317" max="13317" width="9.140625" style="1"/>
    <col min="13318" max="13318" width="12.7109375" style="1" customWidth="1"/>
    <col min="13319" max="13557" width="9.140625" style="1"/>
    <col min="13558" max="13558" width="15.42578125" style="1" customWidth="1"/>
    <col min="13559" max="13559" width="14.42578125" style="1" customWidth="1"/>
    <col min="13560" max="13561" width="11" style="1" customWidth="1"/>
    <col min="13562" max="13562" width="15" style="1" customWidth="1"/>
    <col min="13563" max="13563" width="11" style="1" customWidth="1"/>
    <col min="13564" max="13564" width="12.7109375" style="1" customWidth="1"/>
    <col min="13565" max="13565" width="12.85546875" style="1" customWidth="1"/>
    <col min="13566" max="13566" width="13.42578125" style="1" customWidth="1"/>
    <col min="13567" max="13570" width="9.140625" style="1"/>
    <col min="13571" max="13571" width="15.28515625" style="1" customWidth="1"/>
    <col min="13572" max="13572" width="9.28515625" style="1" bestFit="1" customWidth="1"/>
    <col min="13573" max="13573" width="9.140625" style="1"/>
    <col min="13574" max="13574" width="12.7109375" style="1" customWidth="1"/>
    <col min="13575" max="13813" width="9.140625" style="1"/>
    <col min="13814" max="13814" width="15.42578125" style="1" customWidth="1"/>
    <col min="13815" max="13815" width="14.42578125" style="1" customWidth="1"/>
    <col min="13816" max="13817" width="11" style="1" customWidth="1"/>
    <col min="13818" max="13818" width="15" style="1" customWidth="1"/>
    <col min="13819" max="13819" width="11" style="1" customWidth="1"/>
    <col min="13820" max="13820" width="12.7109375" style="1" customWidth="1"/>
    <col min="13821" max="13821" width="12.85546875" style="1" customWidth="1"/>
    <col min="13822" max="13822" width="13.42578125" style="1" customWidth="1"/>
    <col min="13823" max="13826" width="9.140625" style="1"/>
    <col min="13827" max="13827" width="15.28515625" style="1" customWidth="1"/>
    <col min="13828" max="13828" width="9.28515625" style="1" bestFit="1" customWidth="1"/>
    <col min="13829" max="13829" width="9.140625" style="1"/>
    <col min="13830" max="13830" width="12.7109375" style="1" customWidth="1"/>
    <col min="13831" max="14069" width="9.140625" style="1"/>
    <col min="14070" max="14070" width="15.42578125" style="1" customWidth="1"/>
    <col min="14071" max="14071" width="14.42578125" style="1" customWidth="1"/>
    <col min="14072" max="14073" width="11" style="1" customWidth="1"/>
    <col min="14074" max="14074" width="15" style="1" customWidth="1"/>
    <col min="14075" max="14075" width="11" style="1" customWidth="1"/>
    <col min="14076" max="14076" width="12.7109375" style="1" customWidth="1"/>
    <col min="14077" max="14077" width="12.85546875" style="1" customWidth="1"/>
    <col min="14078" max="14078" width="13.42578125" style="1" customWidth="1"/>
    <col min="14079" max="14082" width="9.140625" style="1"/>
    <col min="14083" max="14083" width="15.28515625" style="1" customWidth="1"/>
    <col min="14084" max="14084" width="9.28515625" style="1" bestFit="1" customWidth="1"/>
    <col min="14085" max="14085" width="9.140625" style="1"/>
    <col min="14086" max="14086" width="12.7109375" style="1" customWidth="1"/>
    <col min="14087" max="14325" width="9.140625" style="1"/>
    <col min="14326" max="14326" width="15.42578125" style="1" customWidth="1"/>
    <col min="14327" max="14327" width="14.42578125" style="1" customWidth="1"/>
    <col min="14328" max="14329" width="11" style="1" customWidth="1"/>
    <col min="14330" max="14330" width="15" style="1" customWidth="1"/>
    <col min="14331" max="14331" width="11" style="1" customWidth="1"/>
    <col min="14332" max="14332" width="12.7109375" style="1" customWidth="1"/>
    <col min="14333" max="14333" width="12.85546875" style="1" customWidth="1"/>
    <col min="14334" max="14334" width="13.42578125" style="1" customWidth="1"/>
    <col min="14335" max="14338" width="9.140625" style="1"/>
    <col min="14339" max="14339" width="15.28515625" style="1" customWidth="1"/>
    <col min="14340" max="14340" width="9.28515625" style="1" bestFit="1" customWidth="1"/>
    <col min="14341" max="14341" width="9.140625" style="1"/>
    <col min="14342" max="14342" width="12.7109375" style="1" customWidth="1"/>
    <col min="14343" max="14581" width="9.140625" style="1"/>
    <col min="14582" max="14582" width="15.42578125" style="1" customWidth="1"/>
    <col min="14583" max="14583" width="14.42578125" style="1" customWidth="1"/>
    <col min="14584" max="14585" width="11" style="1" customWidth="1"/>
    <col min="14586" max="14586" width="15" style="1" customWidth="1"/>
    <col min="14587" max="14587" width="11" style="1" customWidth="1"/>
    <col min="14588" max="14588" width="12.7109375" style="1" customWidth="1"/>
    <col min="14589" max="14589" width="12.85546875" style="1" customWidth="1"/>
    <col min="14590" max="14590" width="13.42578125" style="1" customWidth="1"/>
    <col min="14591" max="14594" width="9.140625" style="1"/>
    <col min="14595" max="14595" width="15.28515625" style="1" customWidth="1"/>
    <col min="14596" max="14596" width="9.28515625" style="1" bestFit="1" customWidth="1"/>
    <col min="14597" max="14597" width="9.140625" style="1"/>
    <col min="14598" max="14598" width="12.7109375" style="1" customWidth="1"/>
    <col min="14599" max="14837" width="9.140625" style="1"/>
    <col min="14838" max="14838" width="15.42578125" style="1" customWidth="1"/>
    <col min="14839" max="14839" width="14.42578125" style="1" customWidth="1"/>
    <col min="14840" max="14841" width="11" style="1" customWidth="1"/>
    <col min="14842" max="14842" width="15" style="1" customWidth="1"/>
    <col min="14843" max="14843" width="11" style="1" customWidth="1"/>
    <col min="14844" max="14844" width="12.7109375" style="1" customWidth="1"/>
    <col min="14845" max="14845" width="12.85546875" style="1" customWidth="1"/>
    <col min="14846" max="14846" width="13.42578125" style="1" customWidth="1"/>
    <col min="14847" max="14850" width="9.140625" style="1"/>
    <col min="14851" max="14851" width="15.28515625" style="1" customWidth="1"/>
    <col min="14852" max="14852" width="9.28515625" style="1" bestFit="1" customWidth="1"/>
    <col min="14853" max="14853" width="9.140625" style="1"/>
    <col min="14854" max="14854" width="12.7109375" style="1" customWidth="1"/>
    <col min="14855" max="15093" width="9.140625" style="1"/>
    <col min="15094" max="15094" width="15.42578125" style="1" customWidth="1"/>
    <col min="15095" max="15095" width="14.42578125" style="1" customWidth="1"/>
    <col min="15096" max="15097" width="11" style="1" customWidth="1"/>
    <col min="15098" max="15098" width="15" style="1" customWidth="1"/>
    <col min="15099" max="15099" width="11" style="1" customWidth="1"/>
    <col min="15100" max="15100" width="12.7109375" style="1" customWidth="1"/>
    <col min="15101" max="15101" width="12.85546875" style="1" customWidth="1"/>
    <col min="15102" max="15102" width="13.42578125" style="1" customWidth="1"/>
    <col min="15103" max="15106" width="9.140625" style="1"/>
    <col min="15107" max="15107" width="15.28515625" style="1" customWidth="1"/>
    <col min="15108" max="15108" width="9.28515625" style="1" bestFit="1" customWidth="1"/>
    <col min="15109" max="15109" width="9.140625" style="1"/>
    <col min="15110" max="15110" width="12.7109375" style="1" customWidth="1"/>
    <col min="15111" max="15349" width="9.140625" style="1"/>
    <col min="15350" max="15350" width="15.42578125" style="1" customWidth="1"/>
    <col min="15351" max="15351" width="14.42578125" style="1" customWidth="1"/>
    <col min="15352" max="15353" width="11" style="1" customWidth="1"/>
    <col min="15354" max="15354" width="15" style="1" customWidth="1"/>
    <col min="15355" max="15355" width="11" style="1" customWidth="1"/>
    <col min="15356" max="15356" width="12.7109375" style="1" customWidth="1"/>
    <col min="15357" max="15357" width="12.85546875" style="1" customWidth="1"/>
    <col min="15358" max="15358" width="13.42578125" style="1" customWidth="1"/>
    <col min="15359" max="15362" width="9.140625" style="1"/>
    <col min="15363" max="15363" width="15.28515625" style="1" customWidth="1"/>
    <col min="15364" max="15364" width="9.28515625" style="1" bestFit="1" customWidth="1"/>
    <col min="15365" max="15365" width="9.140625" style="1"/>
    <col min="15366" max="15366" width="12.7109375" style="1" customWidth="1"/>
    <col min="15367" max="15605" width="9.140625" style="1"/>
    <col min="15606" max="15606" width="15.42578125" style="1" customWidth="1"/>
    <col min="15607" max="15607" width="14.42578125" style="1" customWidth="1"/>
    <col min="15608" max="15609" width="11" style="1" customWidth="1"/>
    <col min="15610" max="15610" width="15" style="1" customWidth="1"/>
    <col min="15611" max="15611" width="11" style="1" customWidth="1"/>
    <col min="15612" max="15612" width="12.7109375" style="1" customWidth="1"/>
    <col min="15613" max="15613" width="12.85546875" style="1" customWidth="1"/>
    <col min="15614" max="15614" width="13.42578125" style="1" customWidth="1"/>
    <col min="15615" max="15618" width="9.140625" style="1"/>
    <col min="15619" max="15619" width="15.28515625" style="1" customWidth="1"/>
    <col min="15620" max="15620" width="9.28515625" style="1" bestFit="1" customWidth="1"/>
    <col min="15621" max="15621" width="9.140625" style="1"/>
    <col min="15622" max="15622" width="12.7109375" style="1" customWidth="1"/>
    <col min="15623" max="15861" width="9.140625" style="1"/>
    <col min="15862" max="15862" width="15.42578125" style="1" customWidth="1"/>
    <col min="15863" max="15863" width="14.42578125" style="1" customWidth="1"/>
    <col min="15864" max="15865" width="11" style="1" customWidth="1"/>
    <col min="15866" max="15866" width="15" style="1" customWidth="1"/>
    <col min="15867" max="15867" width="11" style="1" customWidth="1"/>
    <col min="15868" max="15868" width="12.7109375" style="1" customWidth="1"/>
    <col min="15869" max="15869" width="12.85546875" style="1" customWidth="1"/>
    <col min="15870" max="15870" width="13.42578125" style="1" customWidth="1"/>
    <col min="15871" max="15874" width="9.140625" style="1"/>
    <col min="15875" max="15875" width="15.28515625" style="1" customWidth="1"/>
    <col min="15876" max="15876" width="9.28515625" style="1" bestFit="1" customWidth="1"/>
    <col min="15877" max="15877" width="9.140625" style="1"/>
    <col min="15878" max="15878" width="12.7109375" style="1" customWidth="1"/>
    <col min="15879" max="16117" width="9.140625" style="1"/>
    <col min="16118" max="16118" width="15.42578125" style="1" customWidth="1"/>
    <col min="16119" max="16119" width="14.42578125" style="1" customWidth="1"/>
    <col min="16120" max="16121" width="11" style="1" customWidth="1"/>
    <col min="16122" max="16122" width="15" style="1" customWidth="1"/>
    <col min="16123" max="16123" width="11" style="1" customWidth="1"/>
    <col min="16124" max="16124" width="12.7109375" style="1" customWidth="1"/>
    <col min="16125" max="16125" width="12.85546875" style="1" customWidth="1"/>
    <col min="16126" max="16126" width="13.42578125" style="1" customWidth="1"/>
    <col min="16127" max="16130" width="9.140625" style="1"/>
    <col min="16131" max="16131" width="15.28515625" style="1" customWidth="1"/>
    <col min="16132" max="16132" width="9.28515625" style="1" bestFit="1" customWidth="1"/>
    <col min="16133" max="16133" width="9.140625" style="1"/>
    <col min="16134" max="16134" width="12.7109375" style="1" customWidth="1"/>
    <col min="16135" max="16384" width="9.140625" style="1"/>
  </cols>
  <sheetData>
    <row r="1" spans="1:16" ht="15.75">
      <c r="D1" s="2" t="s">
        <v>8</v>
      </c>
      <c r="E1" s="3"/>
      <c r="F1" s="3"/>
      <c r="G1" s="3"/>
      <c r="H1" s="3"/>
      <c r="I1" s="3"/>
      <c r="J1" s="3"/>
    </row>
    <row r="2" spans="1:16">
      <c r="B2" s="4" t="s">
        <v>9</v>
      </c>
      <c r="C2" s="5">
        <f>COUNT(B13:B73)</f>
        <v>16</v>
      </c>
      <c r="D2" s="6" t="s">
        <v>0</v>
      </c>
      <c r="E2" s="6" t="s">
        <v>1</v>
      </c>
      <c r="F2" s="6" t="s">
        <v>2</v>
      </c>
      <c r="G2" s="6" t="s">
        <v>3</v>
      </c>
      <c r="H2" s="6" t="s">
        <v>4</v>
      </c>
      <c r="I2" s="6" t="s">
        <v>5</v>
      </c>
      <c r="J2" s="6" t="s">
        <v>10</v>
      </c>
      <c r="K2" s="6" t="s">
        <v>6</v>
      </c>
      <c r="L2" s="7" t="s">
        <v>7</v>
      </c>
    </row>
    <row r="3" spans="1:16">
      <c r="B3" s="4" t="s">
        <v>11</v>
      </c>
      <c r="C3" s="5">
        <f>COUNT(B13:H13)</f>
        <v>2</v>
      </c>
      <c r="D3" s="8" t="s">
        <v>12</v>
      </c>
      <c r="E3" s="9">
        <f>C3-1</f>
        <v>1</v>
      </c>
      <c r="F3" s="9">
        <f>(SUMSQ(B74:H74)/C2)-C6</f>
        <v>344.85945312486729</v>
      </c>
      <c r="G3" s="9">
        <f>F3/E3</f>
        <v>344.85945312486729</v>
      </c>
      <c r="H3" s="9">
        <f>G3/G5</f>
        <v>3.1976144214900524</v>
      </c>
      <c r="I3" s="10">
        <f>FINV(0.05,E3,E$5)</f>
        <v>4.5430771231332319</v>
      </c>
      <c r="J3" s="11" t="str">
        <f>IF(H3&gt;K3,"**",IF(H3&gt;I3,"*","NS"))</f>
        <v>NS</v>
      </c>
      <c r="K3" s="10">
        <f>FINV(0.01,E3,E$5)</f>
        <v>8.6831168138650661</v>
      </c>
      <c r="L3" s="1">
        <f>FDIST(H3,E3,E$5)</f>
        <v>9.3959300859028122E-2</v>
      </c>
    </row>
    <row r="4" spans="1:16">
      <c r="B4" s="4" t="s">
        <v>13</v>
      </c>
      <c r="C4" s="12">
        <f>I74</f>
        <v>3279.0900000000006</v>
      </c>
      <c r="D4" s="8" t="s">
        <v>14</v>
      </c>
      <c r="E4" s="9">
        <f>C2-1</f>
        <v>15</v>
      </c>
      <c r="F4" s="9">
        <f>(SUMSQ(I13:I73)/C3)-C6</f>
        <v>6758.3180718748481</v>
      </c>
      <c r="G4" s="9">
        <f>F4/E4</f>
        <v>450.55453812498985</v>
      </c>
      <c r="H4" s="9">
        <f>G4/G5</f>
        <v>4.1776430244891856</v>
      </c>
      <c r="I4" s="10">
        <f>FINV(0.05,E4,E$5)</f>
        <v>2.4034470720141474</v>
      </c>
      <c r="J4" s="11" t="str">
        <f>IF(H4&gt;K4,"**",IF(H4&gt;I4,"*","NS"))</f>
        <v>**</v>
      </c>
      <c r="K4" s="10">
        <f>FINV(0.01,E4,E$5)</f>
        <v>3.522193676841229</v>
      </c>
      <c r="L4" s="13">
        <f>FDIST(H4,E4,E$5)</f>
        <v>4.3904300621351528E-3</v>
      </c>
    </row>
    <row r="5" spans="1:16">
      <c r="B5" s="4" t="s">
        <v>15</v>
      </c>
      <c r="C5" s="12">
        <f>I74/(C2*C3)</f>
        <v>102.47156250000002</v>
      </c>
      <c r="D5" s="8" t="s">
        <v>16</v>
      </c>
      <c r="E5" s="9">
        <f>E4*E3</f>
        <v>15</v>
      </c>
      <c r="F5" s="9">
        <f>F6-F4-F3</f>
        <v>1617.7346968752099</v>
      </c>
      <c r="G5" s="10">
        <f>F5/E5</f>
        <v>107.84897979168066</v>
      </c>
      <c r="H5" s="9"/>
      <c r="I5" s="9"/>
      <c r="J5" s="11"/>
    </row>
    <row r="6" spans="1:16">
      <c r="B6" s="4" t="s">
        <v>17</v>
      </c>
      <c r="C6" s="12">
        <f>POWER(I74,2)/(C2*C3)</f>
        <v>336013.47587812511</v>
      </c>
      <c r="D6" s="6" t="s">
        <v>18</v>
      </c>
      <c r="E6" s="14">
        <f>C2*C3-1</f>
        <v>31</v>
      </c>
      <c r="F6" s="14">
        <f>SUMSQ(B13:H73)-C6</f>
        <v>8720.9122218749253</v>
      </c>
      <c r="G6" s="14"/>
      <c r="H6" s="14"/>
      <c r="I6" s="14"/>
      <c r="J6" s="11"/>
    </row>
    <row r="7" spans="1:16" s="15" customFormat="1">
      <c r="C7" s="16"/>
      <c r="D7" s="17" t="s">
        <v>19</v>
      </c>
      <c r="E7" s="18"/>
      <c r="F7" s="18">
        <f>SQRT(G5)</f>
        <v>10.385036340412135</v>
      </c>
      <c r="G7" s="19"/>
      <c r="H7" s="19"/>
      <c r="I7" s="19"/>
    </row>
    <row r="8" spans="1:16">
      <c r="D8" s="52" t="s">
        <v>20</v>
      </c>
      <c r="E8" s="52"/>
      <c r="F8" s="20">
        <f>SQRT((G5)/C3)</f>
        <v>7.3433296191741473</v>
      </c>
      <c r="I8" s="21"/>
    </row>
    <row r="9" spans="1:16">
      <c r="D9" s="52" t="s">
        <v>21</v>
      </c>
      <c r="E9" s="52"/>
      <c r="F9" s="20">
        <f>TINV(0.05,E5)*F8*SQRT(2)</f>
        <v>22.135180885749339</v>
      </c>
      <c r="G9" s="1" t="s">
        <v>22</v>
      </c>
      <c r="H9" s="20">
        <f>TINV(0.01,E5)*F8*SQRT(2)</f>
        <v>30.601720373000866</v>
      </c>
    </row>
    <row r="10" spans="1:16">
      <c r="D10" s="52" t="s">
        <v>23</v>
      </c>
      <c r="E10" s="52"/>
      <c r="F10" s="20">
        <f>SQRT(G5)/C5*100</f>
        <v>10.134554492044691</v>
      </c>
    </row>
    <row r="11" spans="1:16">
      <c r="D11" s="11"/>
      <c r="E11" s="22"/>
      <c r="O11" s="23" t="s">
        <v>15</v>
      </c>
      <c r="P11" s="24">
        <f>C5</f>
        <v>102.47156250000002</v>
      </c>
    </row>
    <row r="12" spans="1:16">
      <c r="A12" s="25" t="s">
        <v>14</v>
      </c>
      <c r="B12" s="25" t="s">
        <v>24</v>
      </c>
      <c r="C12" s="25" t="s">
        <v>25</v>
      </c>
      <c r="D12" s="25" t="s">
        <v>26</v>
      </c>
      <c r="E12" s="25">
        <v>4</v>
      </c>
      <c r="F12" s="25">
        <v>5</v>
      </c>
      <c r="G12" s="25">
        <v>6</v>
      </c>
      <c r="H12" s="25">
        <v>8</v>
      </c>
      <c r="I12" s="25" t="s">
        <v>27</v>
      </c>
      <c r="J12" s="25" t="s">
        <v>15</v>
      </c>
      <c r="K12" s="25" t="s">
        <v>28</v>
      </c>
      <c r="O12" s="26" t="s">
        <v>19</v>
      </c>
      <c r="P12" s="27">
        <f>SQRT(G5)</f>
        <v>10.385036340412135</v>
      </c>
    </row>
    <row r="13" spans="1:16" ht="15">
      <c r="A13" s="28">
        <v>1</v>
      </c>
      <c r="B13" s="39">
        <v>125.26</v>
      </c>
      <c r="C13" s="39">
        <v>103.38</v>
      </c>
      <c r="D13" s="37"/>
      <c r="E13" s="29"/>
      <c r="F13" s="29"/>
      <c r="G13" s="29"/>
      <c r="H13" s="29"/>
      <c r="I13" s="30">
        <f t="shared" ref="I13:I28" si="0">SUM(B13:H13)</f>
        <v>228.64</v>
      </c>
      <c r="J13" s="31">
        <f t="shared" ref="J13:J73" si="1">AVERAGE(B13:H13)</f>
        <v>114.32</v>
      </c>
      <c r="K13" s="14">
        <f t="shared" ref="K13:K73" si="2">STDEV(B13:D13)/SQRT(C$3)</f>
        <v>10.940000000000095</v>
      </c>
      <c r="O13" s="26" t="s">
        <v>29</v>
      </c>
      <c r="P13" s="27">
        <f>F7/C5*100</f>
        <v>10.134554492044691</v>
      </c>
    </row>
    <row r="14" spans="1:16" ht="15">
      <c r="A14" s="28">
        <v>2</v>
      </c>
      <c r="B14" s="39">
        <v>113.99000000000001</v>
      </c>
      <c r="C14" s="39">
        <v>89.34</v>
      </c>
      <c r="D14" s="37"/>
      <c r="E14" s="29"/>
      <c r="F14" s="29"/>
      <c r="G14" s="29"/>
      <c r="H14" s="29"/>
      <c r="I14" s="30">
        <f t="shared" si="0"/>
        <v>203.33</v>
      </c>
      <c r="J14" s="31">
        <f t="shared" si="1"/>
        <v>101.66500000000001</v>
      </c>
      <c r="K14" s="14">
        <f t="shared" si="2"/>
        <v>12.325000000000049</v>
      </c>
      <c r="O14" s="26" t="s">
        <v>30</v>
      </c>
      <c r="P14" s="27">
        <f>F7/SQRT(C3)</f>
        <v>7.3433296191741473</v>
      </c>
    </row>
    <row r="15" spans="1:16" ht="15">
      <c r="A15" s="28">
        <v>3</v>
      </c>
      <c r="B15" s="39">
        <v>85.42</v>
      </c>
      <c r="C15" s="39">
        <v>104.86</v>
      </c>
      <c r="D15" s="37"/>
      <c r="E15" s="29"/>
      <c r="F15" s="29"/>
      <c r="G15" s="29"/>
      <c r="H15" s="29"/>
      <c r="I15" s="30">
        <f t="shared" si="0"/>
        <v>190.28</v>
      </c>
      <c r="J15" s="31">
        <f t="shared" si="1"/>
        <v>95.14</v>
      </c>
      <c r="K15" s="14">
        <f t="shared" si="2"/>
        <v>9.7199999999999971</v>
      </c>
      <c r="O15" s="26" t="s">
        <v>31</v>
      </c>
      <c r="P15" s="27">
        <f>F8*SQRT(2)</f>
        <v>10.385036340412135</v>
      </c>
    </row>
    <row r="16" spans="1:16" ht="15">
      <c r="A16" s="28">
        <v>4</v>
      </c>
      <c r="B16" s="39">
        <v>102.96</v>
      </c>
      <c r="C16" s="39">
        <v>84.82</v>
      </c>
      <c r="D16" s="37"/>
      <c r="E16" s="29"/>
      <c r="F16" s="29"/>
      <c r="G16" s="29"/>
      <c r="H16" s="29"/>
      <c r="I16" s="30">
        <f t="shared" si="0"/>
        <v>187.77999999999997</v>
      </c>
      <c r="J16" s="31">
        <f t="shared" si="1"/>
        <v>93.889999999999986</v>
      </c>
      <c r="K16" s="14">
        <f t="shared" si="2"/>
        <v>9.0700000000000056</v>
      </c>
      <c r="O16" s="26" t="s">
        <v>32</v>
      </c>
      <c r="P16" s="27">
        <f>TINV(0.05,E5)*F8*SQRT(2)</f>
        <v>22.135180885749339</v>
      </c>
    </row>
    <row r="17" spans="1:16" ht="15">
      <c r="A17" s="28">
        <v>5</v>
      </c>
      <c r="B17" s="39">
        <v>98.96</v>
      </c>
      <c r="C17" s="39">
        <v>101.80999999999999</v>
      </c>
      <c r="D17" s="37"/>
      <c r="E17" s="29"/>
      <c r="F17" s="29"/>
      <c r="G17" s="29"/>
      <c r="H17" s="29"/>
      <c r="I17" s="30">
        <f t="shared" si="0"/>
        <v>200.76999999999998</v>
      </c>
      <c r="J17" s="31">
        <f t="shared" si="1"/>
        <v>100.38499999999999</v>
      </c>
      <c r="K17" s="14">
        <f t="shared" si="2"/>
        <v>1.4249999999997958</v>
      </c>
      <c r="O17" s="26" t="s">
        <v>33</v>
      </c>
      <c r="P17" s="27">
        <f>TINV(0.01,E5)*F8*SQRT(2)</f>
        <v>30.601720373000866</v>
      </c>
    </row>
    <row r="18" spans="1:16" ht="15">
      <c r="A18" s="28">
        <v>6</v>
      </c>
      <c r="B18" s="39">
        <v>131.46</v>
      </c>
      <c r="C18" s="39">
        <v>122.74</v>
      </c>
      <c r="D18" s="37"/>
      <c r="E18" s="29"/>
      <c r="F18" s="29"/>
      <c r="G18" s="29"/>
      <c r="H18" s="29"/>
      <c r="I18" s="30">
        <f t="shared" si="0"/>
        <v>254.2</v>
      </c>
      <c r="J18" s="31">
        <f t="shared" si="1"/>
        <v>127.1</v>
      </c>
      <c r="K18" s="14">
        <f t="shared" si="2"/>
        <v>4.3600000000003494</v>
      </c>
      <c r="O18" s="26" t="s">
        <v>34</v>
      </c>
      <c r="P18" s="27">
        <f>(G4-G5)/C3</f>
        <v>171.35277916665459</v>
      </c>
    </row>
    <row r="19" spans="1:16" ht="15">
      <c r="A19" s="28">
        <v>7</v>
      </c>
      <c r="B19" s="39">
        <v>107.49000000000001</v>
      </c>
      <c r="C19" s="39">
        <v>92.31</v>
      </c>
      <c r="D19" s="37"/>
      <c r="E19" s="29"/>
      <c r="F19" s="29"/>
      <c r="G19" s="29"/>
      <c r="H19" s="29"/>
      <c r="I19" s="30">
        <f t="shared" si="0"/>
        <v>199.8</v>
      </c>
      <c r="J19" s="31">
        <f t="shared" si="1"/>
        <v>99.9</v>
      </c>
      <c r="K19" s="14">
        <f t="shared" si="2"/>
        <v>7.5899999999998444</v>
      </c>
      <c r="O19" s="26" t="s">
        <v>35</v>
      </c>
      <c r="P19" s="27">
        <f>P18+G5</f>
        <v>279.20175895833523</v>
      </c>
    </row>
    <row r="20" spans="1:16" ht="15">
      <c r="A20" s="28">
        <v>8</v>
      </c>
      <c r="B20" s="39">
        <v>94.33</v>
      </c>
      <c r="C20" s="39">
        <v>83.88</v>
      </c>
      <c r="D20" s="37"/>
      <c r="E20" s="29"/>
      <c r="F20" s="29"/>
      <c r="G20" s="29"/>
      <c r="H20" s="29"/>
      <c r="I20" s="30">
        <f t="shared" si="0"/>
        <v>178.20999999999998</v>
      </c>
      <c r="J20" s="31">
        <f t="shared" si="1"/>
        <v>89.10499999999999</v>
      </c>
      <c r="K20" s="14">
        <f t="shared" si="2"/>
        <v>5.2250000000001595</v>
      </c>
      <c r="O20" s="26" t="s">
        <v>36</v>
      </c>
      <c r="P20" s="27">
        <f>SQRT(P18)</f>
        <v>13.090178729362506</v>
      </c>
    </row>
    <row r="21" spans="1:16" ht="15">
      <c r="A21" s="28">
        <v>9</v>
      </c>
      <c r="B21" s="39">
        <v>78.680000000000007</v>
      </c>
      <c r="C21" s="39">
        <v>87.22</v>
      </c>
      <c r="D21" s="37"/>
      <c r="E21" s="29"/>
      <c r="F21" s="29"/>
      <c r="G21" s="29"/>
      <c r="H21" s="29"/>
      <c r="I21" s="30">
        <f t="shared" si="0"/>
        <v>165.9</v>
      </c>
      <c r="J21" s="31">
        <f t="shared" si="1"/>
        <v>82.95</v>
      </c>
      <c r="K21" s="14">
        <f t="shared" si="2"/>
        <v>4.269999999999996</v>
      </c>
      <c r="O21" s="26" t="s">
        <v>37</v>
      </c>
      <c r="P21" s="27">
        <f>SQRT(P19)</f>
        <v>16.709331493460031</v>
      </c>
    </row>
    <row r="22" spans="1:16" ht="15">
      <c r="A22" s="28">
        <v>10</v>
      </c>
      <c r="B22" s="39">
        <v>103.72</v>
      </c>
      <c r="C22" s="39">
        <v>118.73</v>
      </c>
      <c r="D22" s="37"/>
      <c r="E22" s="29"/>
      <c r="F22" s="29"/>
      <c r="G22" s="29"/>
      <c r="H22" s="29"/>
      <c r="I22" s="30">
        <f t="shared" si="0"/>
        <v>222.45</v>
      </c>
      <c r="J22" s="31">
        <f t="shared" si="1"/>
        <v>111.22499999999999</v>
      </c>
      <c r="K22" s="14">
        <f t="shared" si="2"/>
        <v>7.5050000000001269</v>
      </c>
      <c r="O22" s="26" t="s">
        <v>38</v>
      </c>
      <c r="P22" s="27">
        <f>G5</f>
        <v>107.84897979168066</v>
      </c>
    </row>
    <row r="23" spans="1:16" ht="15">
      <c r="A23" s="28">
        <v>11</v>
      </c>
      <c r="B23" s="39">
        <v>117.17999999999999</v>
      </c>
      <c r="C23" s="39">
        <v>96.72</v>
      </c>
      <c r="D23" s="37"/>
      <c r="E23" s="29"/>
      <c r="F23" s="29"/>
      <c r="G23" s="29"/>
      <c r="H23" s="29"/>
      <c r="I23" s="30">
        <f t="shared" si="0"/>
        <v>213.89999999999998</v>
      </c>
      <c r="J23" s="31">
        <f t="shared" si="1"/>
        <v>106.94999999999999</v>
      </c>
      <c r="K23" s="14">
        <f t="shared" si="2"/>
        <v>10.230000000000047</v>
      </c>
      <c r="O23" s="26" t="s">
        <v>39</v>
      </c>
      <c r="P23" s="27">
        <f>SQRT(P22)</f>
        <v>10.385036340412135</v>
      </c>
    </row>
    <row r="24" spans="1:16" ht="15">
      <c r="A24" s="28">
        <v>12</v>
      </c>
      <c r="B24" s="39">
        <v>105</v>
      </c>
      <c r="C24" s="39">
        <v>98.69</v>
      </c>
      <c r="D24" s="37"/>
      <c r="E24" s="29"/>
      <c r="F24" s="29"/>
      <c r="G24" s="29"/>
      <c r="H24" s="29"/>
      <c r="I24" s="30">
        <f t="shared" si="0"/>
        <v>203.69</v>
      </c>
      <c r="J24" s="31">
        <f t="shared" si="1"/>
        <v>101.845</v>
      </c>
      <c r="K24" s="14">
        <f t="shared" si="2"/>
        <v>3.1549999999998559</v>
      </c>
      <c r="O24" s="26" t="s">
        <v>40</v>
      </c>
      <c r="P24" s="27">
        <f>P20/C5*100</f>
        <v>12.774450208429784</v>
      </c>
    </row>
    <row r="25" spans="1:16" ht="15">
      <c r="A25" s="28">
        <v>13</v>
      </c>
      <c r="B25" s="39">
        <v>117.1</v>
      </c>
      <c r="C25" s="39">
        <v>103.47</v>
      </c>
      <c r="D25" s="37"/>
      <c r="E25" s="29"/>
      <c r="F25" s="29"/>
      <c r="G25" s="29"/>
      <c r="H25" s="29"/>
      <c r="I25" s="30">
        <f t="shared" si="0"/>
        <v>220.57</v>
      </c>
      <c r="J25" s="31">
        <f t="shared" si="1"/>
        <v>110.285</v>
      </c>
      <c r="K25" s="14">
        <f t="shared" si="2"/>
        <v>6.8149999999999462</v>
      </c>
      <c r="O25" s="26" t="s">
        <v>41</v>
      </c>
      <c r="P25" s="27">
        <f>P21/C5*100</f>
        <v>16.306310829855871</v>
      </c>
    </row>
    <row r="26" spans="1:16" ht="15">
      <c r="A26" s="28">
        <v>14</v>
      </c>
      <c r="B26" s="39">
        <v>86.84</v>
      </c>
      <c r="C26" s="39">
        <v>70.03</v>
      </c>
      <c r="D26" s="37"/>
      <c r="E26" s="29"/>
      <c r="F26" s="29"/>
      <c r="G26" s="29"/>
      <c r="H26" s="29"/>
      <c r="I26" s="30">
        <f t="shared" si="0"/>
        <v>156.87</v>
      </c>
      <c r="J26" s="31">
        <f t="shared" si="1"/>
        <v>78.435000000000002</v>
      </c>
      <c r="K26" s="14">
        <f t="shared" si="2"/>
        <v>8.4049999999999763</v>
      </c>
      <c r="O26" s="26" t="s">
        <v>42</v>
      </c>
      <c r="P26" s="27">
        <f>P23/C5*100</f>
        <v>10.134554492044691</v>
      </c>
    </row>
    <row r="27" spans="1:16" ht="15">
      <c r="A27" s="28">
        <v>15</v>
      </c>
      <c r="B27" s="39">
        <v>97.49</v>
      </c>
      <c r="C27" s="39">
        <v>84.85</v>
      </c>
      <c r="D27" s="37"/>
      <c r="E27" s="29"/>
      <c r="F27" s="29"/>
      <c r="G27" s="29"/>
      <c r="H27" s="29"/>
      <c r="I27" s="30">
        <f t="shared" si="0"/>
        <v>182.33999999999997</v>
      </c>
      <c r="J27" s="31">
        <f t="shared" si="1"/>
        <v>91.169999999999987</v>
      </c>
      <c r="K27" s="14">
        <f t="shared" si="2"/>
        <v>6.3200000000001362</v>
      </c>
      <c r="O27" s="26" t="s">
        <v>43</v>
      </c>
      <c r="P27" s="27">
        <f>P18/P19*100</f>
        <v>61.372385262166361</v>
      </c>
    </row>
    <row r="28" spans="1:16" ht="15">
      <c r="A28" s="28">
        <v>16</v>
      </c>
      <c r="B28" s="39">
        <v>126.19</v>
      </c>
      <c r="C28" s="39">
        <v>144.16999999999999</v>
      </c>
      <c r="D28" s="37"/>
      <c r="E28" s="29"/>
      <c r="F28" s="29"/>
      <c r="G28" s="29"/>
      <c r="H28" s="29"/>
      <c r="I28" s="30">
        <f t="shared" si="0"/>
        <v>270.36</v>
      </c>
      <c r="J28" s="31">
        <f t="shared" si="1"/>
        <v>135.18</v>
      </c>
      <c r="K28" s="14">
        <f t="shared" si="2"/>
        <v>8.9899999999998421</v>
      </c>
      <c r="O28" s="26" t="s">
        <v>44</v>
      </c>
      <c r="P28" s="27">
        <f>P18/P21*2.06</f>
        <v>21.125125515731501</v>
      </c>
    </row>
    <row r="29" spans="1:16" ht="15">
      <c r="A29" s="28">
        <v>17</v>
      </c>
      <c r="B29" s="39"/>
      <c r="C29" s="38"/>
      <c r="D29" s="37"/>
      <c r="E29" s="29"/>
      <c r="F29" s="29"/>
      <c r="G29" s="29"/>
      <c r="H29" s="29"/>
      <c r="I29" s="30">
        <f t="shared" ref="I29:I44" si="3">SUM(B29:H29)</f>
        <v>0</v>
      </c>
      <c r="J29" s="31" t="e">
        <f t="shared" ref="J29:J44" si="4">AVERAGE(B29:H29)</f>
        <v>#DIV/0!</v>
      </c>
      <c r="K29" s="31" t="e">
        <f t="shared" ref="K29:K44" si="5">STDEV(B29:D29)/SQRT(C$3)</f>
        <v>#DIV/0!</v>
      </c>
      <c r="O29" s="32" t="s">
        <v>45</v>
      </c>
      <c r="P29" s="33">
        <f>P28/C5*100</f>
        <v>20.615598123363736</v>
      </c>
    </row>
    <row r="30" spans="1:16" ht="15">
      <c r="A30" s="28">
        <v>18</v>
      </c>
      <c r="B30" s="39"/>
      <c r="C30" s="38"/>
      <c r="D30" s="37"/>
      <c r="E30" s="29"/>
      <c r="F30" s="29"/>
      <c r="G30" s="29"/>
      <c r="H30" s="29"/>
      <c r="I30" s="30">
        <f t="shared" si="3"/>
        <v>0</v>
      </c>
      <c r="J30" s="31" t="e">
        <f t="shared" si="4"/>
        <v>#DIV/0!</v>
      </c>
      <c r="K30" s="31" t="e">
        <f t="shared" si="5"/>
        <v>#DIV/0!</v>
      </c>
    </row>
    <row r="31" spans="1:16" ht="15">
      <c r="A31" s="28">
        <v>19</v>
      </c>
      <c r="B31" s="39"/>
      <c r="C31" s="37"/>
      <c r="D31" s="37"/>
      <c r="E31" s="29"/>
      <c r="F31" s="29"/>
      <c r="G31" s="29"/>
      <c r="H31" s="29"/>
      <c r="I31" s="30">
        <f t="shared" si="3"/>
        <v>0</v>
      </c>
      <c r="J31" s="31" t="e">
        <f t="shared" si="4"/>
        <v>#DIV/0!</v>
      </c>
      <c r="K31" s="31" t="e">
        <f t="shared" si="5"/>
        <v>#DIV/0!</v>
      </c>
    </row>
    <row r="32" spans="1:16" ht="15">
      <c r="A32" s="28">
        <v>20</v>
      </c>
      <c r="B32" s="39"/>
      <c r="C32" s="37"/>
      <c r="D32" s="37"/>
      <c r="E32" s="29"/>
      <c r="F32" s="29"/>
      <c r="G32" s="29"/>
      <c r="H32" s="29"/>
      <c r="I32" s="30">
        <f t="shared" si="3"/>
        <v>0</v>
      </c>
      <c r="J32" s="31" t="e">
        <f t="shared" si="4"/>
        <v>#DIV/0!</v>
      </c>
      <c r="K32" s="31" t="e">
        <f t="shared" si="5"/>
        <v>#DIV/0!</v>
      </c>
    </row>
    <row r="33" spans="1:11" ht="15">
      <c r="A33" s="28">
        <v>21</v>
      </c>
      <c r="B33" s="39"/>
      <c r="C33" s="37"/>
      <c r="D33" s="37"/>
      <c r="E33" s="29"/>
      <c r="F33" s="29"/>
      <c r="G33" s="29"/>
      <c r="H33" s="29"/>
      <c r="I33" s="30">
        <f t="shared" si="3"/>
        <v>0</v>
      </c>
      <c r="J33" s="31" t="e">
        <f t="shared" si="4"/>
        <v>#DIV/0!</v>
      </c>
      <c r="K33" s="31" t="e">
        <f t="shared" si="5"/>
        <v>#DIV/0!</v>
      </c>
    </row>
    <row r="34" spans="1:11" ht="15">
      <c r="A34" s="28">
        <v>22</v>
      </c>
      <c r="B34" s="39"/>
      <c r="C34" s="37"/>
      <c r="D34" s="37"/>
      <c r="E34" s="29"/>
      <c r="F34" s="29"/>
      <c r="G34" s="29"/>
      <c r="H34" s="29"/>
      <c r="I34" s="30">
        <f t="shared" si="3"/>
        <v>0</v>
      </c>
      <c r="J34" s="31" t="e">
        <f t="shared" si="4"/>
        <v>#DIV/0!</v>
      </c>
      <c r="K34" s="31" t="e">
        <f t="shared" si="5"/>
        <v>#DIV/0!</v>
      </c>
    </row>
    <row r="35" spans="1:11" ht="15">
      <c r="A35" s="28">
        <v>23</v>
      </c>
      <c r="B35" s="39"/>
      <c r="C35" s="37"/>
      <c r="D35" s="37"/>
      <c r="E35" s="29"/>
      <c r="F35" s="29"/>
      <c r="G35" s="29"/>
      <c r="H35" s="29"/>
      <c r="I35" s="30">
        <f t="shared" si="3"/>
        <v>0</v>
      </c>
      <c r="J35" s="31" t="e">
        <f t="shared" si="4"/>
        <v>#DIV/0!</v>
      </c>
      <c r="K35" s="31" t="e">
        <f t="shared" si="5"/>
        <v>#DIV/0!</v>
      </c>
    </row>
    <row r="36" spans="1:11" ht="15">
      <c r="A36" s="28">
        <v>24</v>
      </c>
      <c r="B36" s="39"/>
      <c r="C36" s="37"/>
      <c r="D36" s="37"/>
      <c r="E36" s="29"/>
      <c r="F36" s="29"/>
      <c r="G36" s="29"/>
      <c r="H36" s="29"/>
      <c r="I36" s="30">
        <f t="shared" si="3"/>
        <v>0</v>
      </c>
      <c r="J36" s="31" t="e">
        <f t="shared" si="4"/>
        <v>#DIV/0!</v>
      </c>
      <c r="K36" s="31" t="e">
        <f t="shared" si="5"/>
        <v>#DIV/0!</v>
      </c>
    </row>
    <row r="37" spans="1:11" ht="15">
      <c r="A37" s="28">
        <v>25</v>
      </c>
      <c r="B37" s="39"/>
      <c r="C37" s="36"/>
      <c r="D37" s="36"/>
      <c r="E37" s="29"/>
      <c r="F37" s="29"/>
      <c r="G37" s="29"/>
      <c r="H37" s="29"/>
      <c r="I37" s="30">
        <f t="shared" si="3"/>
        <v>0</v>
      </c>
      <c r="J37" s="31" t="e">
        <f t="shared" si="4"/>
        <v>#DIV/0!</v>
      </c>
      <c r="K37" s="31" t="e">
        <f t="shared" si="5"/>
        <v>#DIV/0!</v>
      </c>
    </row>
    <row r="38" spans="1:11" ht="15">
      <c r="A38" s="28">
        <v>26</v>
      </c>
      <c r="B38" s="39"/>
      <c r="C38" s="36"/>
      <c r="D38" s="36"/>
      <c r="E38" s="29"/>
      <c r="F38" s="29"/>
      <c r="G38" s="29"/>
      <c r="H38" s="29"/>
      <c r="I38" s="30">
        <f t="shared" si="3"/>
        <v>0</v>
      </c>
      <c r="J38" s="31" t="e">
        <f t="shared" si="4"/>
        <v>#DIV/0!</v>
      </c>
      <c r="K38" s="31" t="e">
        <f t="shared" si="5"/>
        <v>#DIV/0!</v>
      </c>
    </row>
    <row r="39" spans="1:11" ht="15">
      <c r="A39" s="28">
        <v>27</v>
      </c>
      <c r="B39" s="39"/>
      <c r="C39" s="36"/>
      <c r="D39" s="36"/>
      <c r="E39" s="29"/>
      <c r="F39" s="29"/>
      <c r="G39" s="29"/>
      <c r="H39" s="29"/>
      <c r="I39" s="30">
        <f t="shared" si="3"/>
        <v>0</v>
      </c>
      <c r="J39" s="31" t="e">
        <f t="shared" si="4"/>
        <v>#DIV/0!</v>
      </c>
      <c r="K39" s="31" t="e">
        <f t="shared" si="5"/>
        <v>#DIV/0!</v>
      </c>
    </row>
    <row r="40" spans="1:11" ht="15">
      <c r="A40" s="28">
        <v>28</v>
      </c>
      <c r="B40" s="39"/>
      <c r="C40" s="36"/>
      <c r="D40" s="36"/>
      <c r="E40" s="29"/>
      <c r="F40" s="29"/>
      <c r="G40" s="29"/>
      <c r="H40" s="29"/>
      <c r="I40" s="30">
        <f t="shared" si="3"/>
        <v>0</v>
      </c>
      <c r="J40" s="31" t="e">
        <f t="shared" si="4"/>
        <v>#DIV/0!</v>
      </c>
      <c r="K40" s="31" t="e">
        <f t="shared" si="5"/>
        <v>#DIV/0!</v>
      </c>
    </row>
    <row r="41" spans="1:11" ht="15">
      <c r="A41" s="28">
        <v>29</v>
      </c>
      <c r="B41" s="39"/>
      <c r="C41" s="36"/>
      <c r="D41" s="36"/>
      <c r="E41" s="29"/>
      <c r="F41" s="29"/>
      <c r="G41" s="29"/>
      <c r="H41" s="29"/>
      <c r="I41" s="30">
        <f t="shared" si="3"/>
        <v>0</v>
      </c>
      <c r="J41" s="31" t="e">
        <f t="shared" si="4"/>
        <v>#DIV/0!</v>
      </c>
      <c r="K41" s="31" t="e">
        <f t="shared" si="5"/>
        <v>#DIV/0!</v>
      </c>
    </row>
    <row r="42" spans="1:11" ht="15">
      <c r="A42" s="28">
        <v>30</v>
      </c>
      <c r="B42" s="39"/>
      <c r="C42" s="36"/>
      <c r="D42" s="36"/>
      <c r="E42" s="29"/>
      <c r="F42" s="29"/>
      <c r="G42" s="29"/>
      <c r="H42" s="29"/>
      <c r="I42" s="30">
        <f t="shared" si="3"/>
        <v>0</v>
      </c>
      <c r="J42" s="31" t="e">
        <f t="shared" si="4"/>
        <v>#DIV/0!</v>
      </c>
      <c r="K42" s="31" t="e">
        <f t="shared" si="5"/>
        <v>#DIV/0!</v>
      </c>
    </row>
    <row r="43" spans="1:11" ht="15">
      <c r="A43" s="28">
        <v>31</v>
      </c>
      <c r="B43" s="39"/>
      <c r="C43" s="36"/>
      <c r="D43" s="36"/>
      <c r="E43" s="29"/>
      <c r="F43" s="29"/>
      <c r="G43" s="29"/>
      <c r="H43" s="29"/>
      <c r="I43" s="30">
        <f t="shared" si="3"/>
        <v>0</v>
      </c>
      <c r="J43" s="31" t="e">
        <f t="shared" si="4"/>
        <v>#DIV/0!</v>
      </c>
      <c r="K43" s="31" t="e">
        <f t="shared" si="5"/>
        <v>#DIV/0!</v>
      </c>
    </row>
    <row r="44" spans="1:11" ht="15">
      <c r="A44" s="28">
        <v>32</v>
      </c>
      <c r="B44" s="39"/>
      <c r="C44" s="36"/>
      <c r="D44" s="36"/>
      <c r="E44" s="29"/>
      <c r="F44" s="29"/>
      <c r="G44" s="29"/>
      <c r="H44" s="29"/>
      <c r="I44" s="30">
        <f t="shared" si="3"/>
        <v>0</v>
      </c>
      <c r="J44" s="31" t="e">
        <f t="shared" si="4"/>
        <v>#DIV/0!</v>
      </c>
      <c r="K44" s="31" t="e">
        <f t="shared" si="5"/>
        <v>#DIV/0!</v>
      </c>
    </row>
    <row r="45" spans="1:11" ht="15">
      <c r="A45" s="28">
        <v>33</v>
      </c>
      <c r="B45" s="38"/>
      <c r="C45" s="36"/>
      <c r="D45" s="36"/>
      <c r="E45" s="29"/>
      <c r="F45" s="29"/>
      <c r="G45" s="29"/>
      <c r="H45" s="29"/>
      <c r="I45" s="30">
        <f t="shared" ref="I45:I73" si="6">SUM(B45:H45)</f>
        <v>0</v>
      </c>
      <c r="J45" s="31" t="e">
        <f t="shared" si="1"/>
        <v>#DIV/0!</v>
      </c>
      <c r="K45" s="31" t="e">
        <f t="shared" si="2"/>
        <v>#DIV/0!</v>
      </c>
    </row>
    <row r="46" spans="1:11" ht="15">
      <c r="A46" s="28">
        <v>34</v>
      </c>
      <c r="B46" s="38"/>
      <c r="C46" s="36"/>
      <c r="D46" s="36"/>
      <c r="E46" s="29"/>
      <c r="F46" s="29"/>
      <c r="G46" s="29"/>
      <c r="H46" s="29"/>
      <c r="I46" s="30">
        <f t="shared" si="6"/>
        <v>0</v>
      </c>
      <c r="J46" s="31" t="e">
        <f t="shared" si="1"/>
        <v>#DIV/0!</v>
      </c>
      <c r="K46" s="31" t="e">
        <f t="shared" si="2"/>
        <v>#DIV/0!</v>
      </c>
    </row>
    <row r="47" spans="1:11" ht="15">
      <c r="A47" s="28">
        <v>35</v>
      </c>
      <c r="B47" s="38"/>
      <c r="C47" s="36"/>
      <c r="D47" s="36"/>
      <c r="E47" s="29"/>
      <c r="F47" s="29"/>
      <c r="G47" s="29"/>
      <c r="H47" s="29"/>
      <c r="I47" s="30">
        <f t="shared" si="6"/>
        <v>0</v>
      </c>
      <c r="J47" s="31" t="e">
        <f t="shared" si="1"/>
        <v>#DIV/0!</v>
      </c>
      <c r="K47" s="31" t="e">
        <f t="shared" si="2"/>
        <v>#DIV/0!</v>
      </c>
    </row>
    <row r="48" spans="1:11" ht="15">
      <c r="A48" s="28">
        <v>36</v>
      </c>
      <c r="B48" s="38"/>
      <c r="C48" s="36"/>
      <c r="D48" s="36"/>
      <c r="E48" s="29"/>
      <c r="F48" s="29"/>
      <c r="G48" s="29"/>
      <c r="H48" s="29"/>
      <c r="I48" s="30">
        <f t="shared" si="6"/>
        <v>0</v>
      </c>
      <c r="J48" s="31" t="e">
        <f t="shared" si="1"/>
        <v>#DIV/0!</v>
      </c>
      <c r="K48" s="31" t="e">
        <f t="shared" si="2"/>
        <v>#DIV/0!</v>
      </c>
    </row>
    <row r="49" spans="1:11" ht="15">
      <c r="A49" s="28">
        <v>37</v>
      </c>
      <c r="B49" s="38"/>
      <c r="C49" s="36"/>
      <c r="D49" s="36"/>
      <c r="E49" s="29"/>
      <c r="F49" s="29"/>
      <c r="G49" s="29"/>
      <c r="H49" s="29"/>
      <c r="I49" s="30">
        <f t="shared" si="6"/>
        <v>0</v>
      </c>
      <c r="J49" s="31" t="e">
        <f t="shared" si="1"/>
        <v>#DIV/0!</v>
      </c>
      <c r="K49" s="31" t="e">
        <f t="shared" si="2"/>
        <v>#DIV/0!</v>
      </c>
    </row>
    <row r="50" spans="1:11" ht="15">
      <c r="A50" s="28">
        <v>38</v>
      </c>
      <c r="B50" s="38"/>
      <c r="C50" s="36"/>
      <c r="D50" s="36"/>
      <c r="E50" s="29"/>
      <c r="F50" s="29"/>
      <c r="G50" s="29"/>
      <c r="H50" s="29"/>
      <c r="I50" s="30">
        <f t="shared" si="6"/>
        <v>0</v>
      </c>
      <c r="J50" s="31" t="e">
        <f t="shared" si="1"/>
        <v>#DIV/0!</v>
      </c>
      <c r="K50" s="31" t="e">
        <f t="shared" si="2"/>
        <v>#DIV/0!</v>
      </c>
    </row>
    <row r="51" spans="1:11" ht="15">
      <c r="A51" s="28">
        <v>39</v>
      </c>
      <c r="B51" s="38"/>
      <c r="C51" s="36"/>
      <c r="D51" s="36"/>
      <c r="E51" s="29"/>
      <c r="F51" s="29"/>
      <c r="G51" s="29"/>
      <c r="H51" s="29"/>
      <c r="I51" s="30">
        <f t="shared" si="6"/>
        <v>0</v>
      </c>
      <c r="J51" s="31" t="e">
        <f t="shared" si="1"/>
        <v>#DIV/0!</v>
      </c>
      <c r="K51" s="31" t="e">
        <f t="shared" si="2"/>
        <v>#DIV/0!</v>
      </c>
    </row>
    <row r="52" spans="1:11" ht="15">
      <c r="A52" s="28">
        <v>40</v>
      </c>
      <c r="B52" s="38"/>
      <c r="C52" s="36"/>
      <c r="D52" s="36"/>
      <c r="E52" s="29"/>
      <c r="F52" s="29"/>
      <c r="G52" s="29"/>
      <c r="H52" s="29"/>
      <c r="I52" s="30">
        <f t="shared" si="6"/>
        <v>0</v>
      </c>
      <c r="J52" s="31" t="e">
        <f t="shared" si="1"/>
        <v>#DIV/0!</v>
      </c>
      <c r="K52" s="31" t="e">
        <f t="shared" si="2"/>
        <v>#DIV/0!</v>
      </c>
    </row>
    <row r="53" spans="1:11" ht="15">
      <c r="A53" s="28">
        <v>41</v>
      </c>
      <c r="B53" s="38"/>
      <c r="C53" s="36"/>
      <c r="D53" s="36"/>
      <c r="E53" s="29"/>
      <c r="F53" s="29"/>
      <c r="G53" s="29"/>
      <c r="H53" s="29"/>
      <c r="I53" s="30">
        <f t="shared" si="6"/>
        <v>0</v>
      </c>
      <c r="J53" s="31" t="e">
        <f t="shared" si="1"/>
        <v>#DIV/0!</v>
      </c>
      <c r="K53" s="31" t="e">
        <f t="shared" si="2"/>
        <v>#DIV/0!</v>
      </c>
    </row>
    <row r="54" spans="1:11" ht="15">
      <c r="A54" s="28">
        <v>42</v>
      </c>
      <c r="B54" s="38"/>
      <c r="C54" s="36"/>
      <c r="D54" s="36"/>
      <c r="E54" s="29"/>
      <c r="F54" s="29"/>
      <c r="G54" s="29"/>
      <c r="H54" s="29"/>
      <c r="I54" s="30">
        <f t="shared" si="6"/>
        <v>0</v>
      </c>
      <c r="J54" s="31" t="e">
        <f t="shared" si="1"/>
        <v>#DIV/0!</v>
      </c>
      <c r="K54" s="31" t="e">
        <f t="shared" si="2"/>
        <v>#DIV/0!</v>
      </c>
    </row>
    <row r="55" spans="1:11" ht="15">
      <c r="A55" s="28">
        <v>43</v>
      </c>
      <c r="B55" s="38"/>
      <c r="C55" s="36"/>
      <c r="D55" s="36"/>
      <c r="E55" s="29"/>
      <c r="F55" s="29"/>
      <c r="G55" s="29"/>
      <c r="H55" s="29"/>
      <c r="I55" s="30">
        <f t="shared" si="6"/>
        <v>0</v>
      </c>
      <c r="J55" s="31" t="e">
        <f t="shared" si="1"/>
        <v>#DIV/0!</v>
      </c>
      <c r="K55" s="31" t="e">
        <f t="shared" si="2"/>
        <v>#DIV/0!</v>
      </c>
    </row>
    <row r="56" spans="1:11" ht="15">
      <c r="A56" s="28">
        <v>44</v>
      </c>
      <c r="B56" s="38"/>
      <c r="C56" s="36"/>
      <c r="D56" s="36"/>
      <c r="E56" s="29"/>
      <c r="F56" s="29"/>
      <c r="G56" s="29"/>
      <c r="H56" s="29"/>
      <c r="I56" s="30">
        <f t="shared" si="6"/>
        <v>0</v>
      </c>
      <c r="J56" s="31" t="e">
        <f t="shared" si="1"/>
        <v>#DIV/0!</v>
      </c>
      <c r="K56" s="31" t="e">
        <f t="shared" si="2"/>
        <v>#DIV/0!</v>
      </c>
    </row>
    <row r="57" spans="1:11" ht="15">
      <c r="A57" s="28">
        <v>45</v>
      </c>
      <c r="B57" s="38"/>
      <c r="C57" s="36"/>
      <c r="D57" s="36"/>
      <c r="E57" s="29"/>
      <c r="F57" s="29"/>
      <c r="G57" s="29"/>
      <c r="H57" s="29"/>
      <c r="I57" s="30">
        <f t="shared" si="6"/>
        <v>0</v>
      </c>
      <c r="J57" s="31" t="e">
        <f t="shared" si="1"/>
        <v>#DIV/0!</v>
      </c>
      <c r="K57" s="31" t="e">
        <f t="shared" si="2"/>
        <v>#DIV/0!</v>
      </c>
    </row>
    <row r="58" spans="1:11" ht="15">
      <c r="A58" s="28">
        <v>46</v>
      </c>
      <c r="B58" s="38"/>
      <c r="C58" s="36"/>
      <c r="D58" s="36"/>
      <c r="E58" s="29"/>
      <c r="F58" s="29"/>
      <c r="G58" s="29"/>
      <c r="H58" s="29"/>
      <c r="I58" s="30">
        <f t="shared" si="6"/>
        <v>0</v>
      </c>
      <c r="J58" s="31" t="e">
        <f t="shared" si="1"/>
        <v>#DIV/0!</v>
      </c>
      <c r="K58" s="31" t="e">
        <f t="shared" si="2"/>
        <v>#DIV/0!</v>
      </c>
    </row>
    <row r="59" spans="1:11" ht="15">
      <c r="A59" s="28">
        <v>47</v>
      </c>
      <c r="B59" s="38"/>
      <c r="C59" s="36"/>
      <c r="D59" s="36"/>
      <c r="E59" s="29"/>
      <c r="F59" s="29"/>
      <c r="G59" s="29"/>
      <c r="H59" s="29"/>
      <c r="I59" s="30">
        <f t="shared" si="6"/>
        <v>0</v>
      </c>
      <c r="J59" s="31" t="e">
        <f t="shared" si="1"/>
        <v>#DIV/0!</v>
      </c>
      <c r="K59" s="31" t="e">
        <f t="shared" si="2"/>
        <v>#DIV/0!</v>
      </c>
    </row>
    <row r="60" spans="1:11" ht="15">
      <c r="A60" s="28">
        <v>48</v>
      </c>
      <c r="B60" s="38"/>
      <c r="C60" s="36"/>
      <c r="D60" s="36"/>
      <c r="E60" s="29"/>
      <c r="F60" s="29"/>
      <c r="G60" s="29"/>
      <c r="H60" s="29"/>
      <c r="I60" s="30">
        <f t="shared" si="6"/>
        <v>0</v>
      </c>
      <c r="J60" s="31" t="e">
        <f t="shared" si="1"/>
        <v>#DIV/0!</v>
      </c>
      <c r="K60" s="31" t="e">
        <f t="shared" si="2"/>
        <v>#DIV/0!</v>
      </c>
    </row>
    <row r="61" spans="1:11" ht="15">
      <c r="A61" s="28">
        <v>49</v>
      </c>
      <c r="B61" s="36"/>
      <c r="C61" s="36"/>
      <c r="D61" s="36"/>
      <c r="E61" s="29"/>
      <c r="F61" s="29"/>
      <c r="G61" s="29"/>
      <c r="H61" s="29"/>
      <c r="I61" s="30">
        <f t="shared" si="6"/>
        <v>0</v>
      </c>
      <c r="J61" s="31" t="e">
        <f t="shared" si="1"/>
        <v>#DIV/0!</v>
      </c>
      <c r="K61" s="31" t="e">
        <f t="shared" si="2"/>
        <v>#DIV/0!</v>
      </c>
    </row>
    <row r="62" spans="1:11" ht="15">
      <c r="A62" s="28">
        <v>50</v>
      </c>
      <c r="B62" s="36"/>
      <c r="C62" s="36"/>
      <c r="D62" s="36"/>
      <c r="E62" s="29"/>
      <c r="F62" s="29"/>
      <c r="G62" s="29"/>
      <c r="H62" s="29"/>
      <c r="I62" s="30">
        <f t="shared" si="6"/>
        <v>0</v>
      </c>
      <c r="J62" s="31" t="e">
        <f t="shared" si="1"/>
        <v>#DIV/0!</v>
      </c>
      <c r="K62" s="31" t="e">
        <f t="shared" si="2"/>
        <v>#DIV/0!</v>
      </c>
    </row>
    <row r="63" spans="1:11" ht="15">
      <c r="A63" s="28">
        <v>51</v>
      </c>
      <c r="B63" s="36"/>
      <c r="C63" s="36"/>
      <c r="D63" s="36"/>
      <c r="E63" s="29"/>
      <c r="F63" s="29"/>
      <c r="G63" s="29"/>
      <c r="H63" s="29"/>
      <c r="I63" s="30">
        <f t="shared" si="6"/>
        <v>0</v>
      </c>
      <c r="J63" s="31" t="e">
        <f t="shared" si="1"/>
        <v>#DIV/0!</v>
      </c>
      <c r="K63" s="31" t="e">
        <f t="shared" si="2"/>
        <v>#DIV/0!</v>
      </c>
    </row>
    <row r="64" spans="1:11" ht="15">
      <c r="A64" s="28">
        <v>52</v>
      </c>
      <c r="B64" s="36"/>
      <c r="C64" s="36"/>
      <c r="D64" s="36"/>
      <c r="E64" s="29"/>
      <c r="F64" s="29"/>
      <c r="G64" s="29"/>
      <c r="H64" s="29"/>
      <c r="I64" s="30">
        <f t="shared" si="6"/>
        <v>0</v>
      </c>
      <c r="J64" s="31" t="e">
        <f t="shared" si="1"/>
        <v>#DIV/0!</v>
      </c>
      <c r="K64" s="31" t="e">
        <f t="shared" si="2"/>
        <v>#DIV/0!</v>
      </c>
    </row>
    <row r="65" spans="1:11" ht="15">
      <c r="A65" s="28">
        <v>53</v>
      </c>
      <c r="B65" s="36"/>
      <c r="C65" s="36"/>
      <c r="D65" s="36"/>
      <c r="E65" s="29"/>
      <c r="F65" s="29"/>
      <c r="G65" s="29"/>
      <c r="H65" s="29"/>
      <c r="I65" s="30">
        <f t="shared" si="6"/>
        <v>0</v>
      </c>
      <c r="J65" s="31" t="e">
        <f t="shared" si="1"/>
        <v>#DIV/0!</v>
      </c>
      <c r="K65" s="31" t="e">
        <f t="shared" si="2"/>
        <v>#DIV/0!</v>
      </c>
    </row>
    <row r="66" spans="1:11" ht="15">
      <c r="A66" s="28">
        <v>54</v>
      </c>
      <c r="B66" s="36"/>
      <c r="C66" s="36"/>
      <c r="D66" s="36"/>
      <c r="E66" s="29"/>
      <c r="F66" s="29"/>
      <c r="G66" s="29"/>
      <c r="H66" s="29"/>
      <c r="I66" s="30">
        <f t="shared" si="6"/>
        <v>0</v>
      </c>
      <c r="J66" s="31" t="e">
        <f t="shared" si="1"/>
        <v>#DIV/0!</v>
      </c>
      <c r="K66" s="31" t="e">
        <f t="shared" si="2"/>
        <v>#DIV/0!</v>
      </c>
    </row>
    <row r="67" spans="1:11" ht="15">
      <c r="A67" s="28">
        <v>55</v>
      </c>
      <c r="B67" s="36"/>
      <c r="C67" s="36"/>
      <c r="D67" s="36"/>
      <c r="E67" s="29"/>
      <c r="F67" s="29"/>
      <c r="G67" s="29"/>
      <c r="H67" s="29"/>
      <c r="I67" s="30">
        <f t="shared" si="6"/>
        <v>0</v>
      </c>
      <c r="J67" s="31" t="e">
        <f t="shared" si="1"/>
        <v>#DIV/0!</v>
      </c>
      <c r="K67" s="31" t="e">
        <f t="shared" si="2"/>
        <v>#DIV/0!</v>
      </c>
    </row>
    <row r="68" spans="1:11" ht="15">
      <c r="A68" s="28">
        <v>56</v>
      </c>
      <c r="B68" s="36"/>
      <c r="C68" s="36"/>
      <c r="D68" s="36"/>
      <c r="E68" s="29"/>
      <c r="F68" s="29"/>
      <c r="G68" s="29"/>
      <c r="H68" s="29"/>
      <c r="I68" s="30">
        <f t="shared" si="6"/>
        <v>0</v>
      </c>
      <c r="J68" s="31" t="e">
        <f t="shared" si="1"/>
        <v>#DIV/0!</v>
      </c>
      <c r="K68" s="31" t="e">
        <f t="shared" si="2"/>
        <v>#DIV/0!</v>
      </c>
    </row>
    <row r="69" spans="1:11" ht="15">
      <c r="A69" s="28">
        <v>57</v>
      </c>
      <c r="B69" s="36"/>
      <c r="C69" s="36"/>
      <c r="D69" s="36"/>
      <c r="E69" s="29"/>
      <c r="F69" s="29"/>
      <c r="G69" s="29"/>
      <c r="H69" s="29"/>
      <c r="I69" s="30">
        <f t="shared" si="6"/>
        <v>0</v>
      </c>
      <c r="J69" s="31" t="e">
        <f t="shared" si="1"/>
        <v>#DIV/0!</v>
      </c>
      <c r="K69" s="31" t="e">
        <f t="shared" si="2"/>
        <v>#DIV/0!</v>
      </c>
    </row>
    <row r="70" spans="1:11" ht="15">
      <c r="A70" s="28">
        <v>58</v>
      </c>
      <c r="B70" s="36"/>
      <c r="C70" s="36"/>
      <c r="D70" s="36"/>
      <c r="E70" s="29"/>
      <c r="F70" s="29"/>
      <c r="G70" s="29"/>
      <c r="H70" s="29"/>
      <c r="I70" s="30">
        <f t="shared" si="6"/>
        <v>0</v>
      </c>
      <c r="J70" s="31" t="e">
        <f t="shared" si="1"/>
        <v>#DIV/0!</v>
      </c>
      <c r="K70" s="31" t="e">
        <f t="shared" si="2"/>
        <v>#DIV/0!</v>
      </c>
    </row>
    <row r="71" spans="1:11" ht="15">
      <c r="A71" s="28">
        <v>59</v>
      </c>
      <c r="B71" s="36"/>
      <c r="C71" s="36"/>
      <c r="D71" s="36"/>
      <c r="E71" s="29"/>
      <c r="F71" s="29"/>
      <c r="G71" s="29"/>
      <c r="H71" s="29"/>
      <c r="I71" s="30">
        <f t="shared" si="6"/>
        <v>0</v>
      </c>
      <c r="J71" s="31" t="e">
        <f t="shared" si="1"/>
        <v>#DIV/0!</v>
      </c>
      <c r="K71" s="31" t="e">
        <f t="shared" si="2"/>
        <v>#DIV/0!</v>
      </c>
    </row>
    <row r="72" spans="1:11" ht="15">
      <c r="A72" s="28">
        <v>60</v>
      </c>
      <c r="B72" s="36"/>
      <c r="C72" s="36"/>
      <c r="D72" s="36"/>
      <c r="E72" s="29"/>
      <c r="F72" s="29"/>
      <c r="G72" s="29"/>
      <c r="H72" s="29"/>
      <c r="I72" s="30">
        <f t="shared" si="6"/>
        <v>0</v>
      </c>
      <c r="J72" s="31" t="e">
        <f t="shared" si="1"/>
        <v>#DIV/0!</v>
      </c>
      <c r="K72" s="31" t="e">
        <f t="shared" si="2"/>
        <v>#DIV/0!</v>
      </c>
    </row>
    <row r="73" spans="1:11" ht="15">
      <c r="A73" s="28">
        <v>61</v>
      </c>
      <c r="B73" s="36"/>
      <c r="C73" s="36"/>
      <c r="D73" s="36"/>
      <c r="E73" s="29"/>
      <c r="F73" s="29"/>
      <c r="G73" s="29"/>
      <c r="H73" s="29"/>
      <c r="I73" s="30">
        <f t="shared" si="6"/>
        <v>0</v>
      </c>
      <c r="J73" s="31" t="e">
        <f t="shared" si="1"/>
        <v>#DIV/0!</v>
      </c>
      <c r="K73" s="31" t="e">
        <f t="shared" si="2"/>
        <v>#DIV/0!</v>
      </c>
    </row>
    <row r="74" spans="1:11">
      <c r="A74" s="34" t="s">
        <v>46</v>
      </c>
      <c r="B74" s="35">
        <f>SUM(B13:B73)</f>
        <v>1692.0700000000002</v>
      </c>
      <c r="C74" s="35">
        <f>SUM(C13:C73)</f>
        <v>1587.02</v>
      </c>
      <c r="D74" s="35">
        <f>SUM(D13:D73)</f>
        <v>0</v>
      </c>
      <c r="E74" s="35">
        <f t="shared" ref="E74:I74" si="7">SUM(E13:E73)</f>
        <v>0</v>
      </c>
      <c r="F74" s="35">
        <f t="shared" si="7"/>
        <v>0</v>
      </c>
      <c r="G74" s="35">
        <f t="shared" si="7"/>
        <v>0</v>
      </c>
      <c r="H74" s="35">
        <f t="shared" si="7"/>
        <v>0</v>
      </c>
      <c r="I74" s="35">
        <f t="shared" si="7"/>
        <v>3279.0900000000006</v>
      </c>
      <c r="J74" s="20"/>
    </row>
    <row r="75" spans="1:11">
      <c r="B75" s="13">
        <f>AVERAGE(B13:B28)</f>
        <v>105.75437500000001</v>
      </c>
      <c r="C75" s="13">
        <f>AVERAGE(C13:C28)</f>
        <v>99.188749999999999</v>
      </c>
    </row>
    <row r="83" spans="4:5" ht="15">
      <c r="D83" s="39">
        <v>78.87</v>
      </c>
      <c r="E83" s="39">
        <v>46.39</v>
      </c>
    </row>
    <row r="84" spans="4:5" ht="15">
      <c r="D84" s="39">
        <v>71.42</v>
      </c>
      <c r="E84" s="39">
        <v>42.57</v>
      </c>
    </row>
    <row r="85" spans="4:5" ht="15">
      <c r="D85" s="39">
        <v>58.45</v>
      </c>
      <c r="E85" s="39">
        <v>36.97</v>
      </c>
    </row>
    <row r="86" spans="4:5" ht="15">
      <c r="D86" s="39">
        <v>66.099999999999994</v>
      </c>
      <c r="E86" s="39">
        <v>36.86</v>
      </c>
    </row>
    <row r="87" spans="4:5" ht="15">
      <c r="D87" s="39">
        <v>68.819999999999993</v>
      </c>
      <c r="E87" s="39">
        <v>20.14</v>
      </c>
    </row>
    <row r="88" spans="4:5" ht="15">
      <c r="D88" s="39">
        <v>77.84</v>
      </c>
      <c r="E88" s="39">
        <v>53.62</v>
      </c>
    </row>
    <row r="89" spans="4:5" ht="15">
      <c r="D89" s="39">
        <v>64.84</v>
      </c>
      <c r="E89" s="39">
        <v>42.65</v>
      </c>
    </row>
    <row r="90" spans="4:5" ht="15">
      <c r="D90" s="39">
        <v>54.75</v>
      </c>
      <c r="E90" s="39">
        <v>39.58</v>
      </c>
    </row>
    <row r="91" spans="4:5" ht="15">
      <c r="D91" s="39">
        <v>48.02</v>
      </c>
      <c r="E91" s="39">
        <v>30.66</v>
      </c>
    </row>
    <row r="92" spans="4:5" ht="15">
      <c r="D92" s="39">
        <v>66.400000000000006</v>
      </c>
      <c r="E92" s="39">
        <v>37.32</v>
      </c>
    </row>
    <row r="93" spans="4:5" ht="15">
      <c r="D93" s="39">
        <v>70.52</v>
      </c>
      <c r="E93" s="39">
        <v>46.66</v>
      </c>
    </row>
    <row r="94" spans="4:5" ht="15">
      <c r="D94" s="39">
        <v>69.86</v>
      </c>
      <c r="E94" s="39">
        <v>35.14</v>
      </c>
    </row>
    <row r="95" spans="4:5" ht="15">
      <c r="D95" s="39">
        <v>73.44</v>
      </c>
      <c r="E95" s="39">
        <v>43.66</v>
      </c>
    </row>
    <row r="96" spans="4:5" ht="15">
      <c r="D96" s="39">
        <v>56.66</v>
      </c>
      <c r="E96" s="39">
        <v>30.18</v>
      </c>
    </row>
    <row r="97" spans="4:5" ht="15">
      <c r="D97" s="39">
        <v>57.66</v>
      </c>
      <c r="E97" s="39">
        <v>39.83</v>
      </c>
    </row>
    <row r="98" spans="4:5" ht="15">
      <c r="D98" s="39">
        <v>90.73</v>
      </c>
      <c r="E98" s="39">
        <v>44.46</v>
      </c>
    </row>
    <row r="99" spans="4:5" ht="15">
      <c r="D99" s="39">
        <v>62.51</v>
      </c>
      <c r="E99" s="39">
        <v>40.869999999999997</v>
      </c>
    </row>
    <row r="100" spans="4:5" ht="15">
      <c r="D100" s="39">
        <v>54.84</v>
      </c>
      <c r="E100" s="39">
        <v>34.5</v>
      </c>
    </row>
    <row r="101" spans="4:5" ht="15">
      <c r="D101" s="39">
        <v>63.74</v>
      </c>
      <c r="E101" s="39">
        <v>41.12</v>
      </c>
    </row>
    <row r="102" spans="4:5" ht="15">
      <c r="D102" s="39">
        <v>51.52</v>
      </c>
      <c r="E102" s="39">
        <v>33.299999999999997</v>
      </c>
    </row>
    <row r="103" spans="4:5" ht="15">
      <c r="D103" s="39">
        <v>71.819999999999993</v>
      </c>
      <c r="E103" s="39">
        <v>29.99</v>
      </c>
    </row>
    <row r="104" spans="4:5" ht="15">
      <c r="D104" s="39">
        <v>78.59</v>
      </c>
      <c r="E104" s="39">
        <v>44.15</v>
      </c>
    </row>
    <row r="105" spans="4:5" ht="15">
      <c r="D105" s="39">
        <v>60.08</v>
      </c>
      <c r="E105" s="39">
        <v>42.23</v>
      </c>
    </row>
    <row r="106" spans="4:5" ht="15">
      <c r="D106" s="39">
        <v>45.66</v>
      </c>
      <c r="E106" s="39">
        <v>38.22</v>
      </c>
    </row>
    <row r="107" spans="4:5" ht="15">
      <c r="D107" s="39">
        <v>48.07</v>
      </c>
      <c r="E107" s="39">
        <v>39.15</v>
      </c>
    </row>
    <row r="108" spans="4:5" ht="15">
      <c r="D108" s="39">
        <v>77.53</v>
      </c>
      <c r="E108" s="39">
        <v>41.2</v>
      </c>
    </row>
    <row r="109" spans="4:5" ht="15">
      <c r="D109" s="39">
        <v>70.38</v>
      </c>
      <c r="E109" s="39">
        <v>46.34</v>
      </c>
    </row>
    <row r="110" spans="4:5" ht="15">
      <c r="D110" s="39">
        <v>63.74</v>
      </c>
      <c r="E110" s="39">
        <v>34.950000000000003</v>
      </c>
    </row>
    <row r="111" spans="4:5" ht="15">
      <c r="D111" s="39">
        <v>56.27</v>
      </c>
      <c r="E111" s="39">
        <v>37.200000000000003</v>
      </c>
    </row>
    <row r="112" spans="4:5" ht="15">
      <c r="D112" s="39">
        <v>47.46</v>
      </c>
      <c r="E112" s="39">
        <v>28.57</v>
      </c>
    </row>
    <row r="113" spans="4:5" ht="15">
      <c r="D113" s="39">
        <v>54.02</v>
      </c>
      <c r="E113" s="39">
        <v>34.89</v>
      </c>
    </row>
    <row r="114" spans="4:5" ht="15">
      <c r="D114" s="39">
        <v>96.21</v>
      </c>
      <c r="E114" s="39">
        <v>47.96</v>
      </c>
    </row>
  </sheetData>
  <protectedRanges>
    <protectedRange sqref="H13:H73" name="values_3"/>
    <protectedRange sqref="E13:G73" name="values_1_1"/>
  </protectedRanges>
  <mergeCells count="3">
    <mergeCell ref="D8:E8"/>
    <mergeCell ref="D9:E9"/>
    <mergeCell ref="D10:E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Na</vt:lpstr>
      <vt:lpstr>K</vt:lpstr>
      <vt:lpstr>kna</vt:lpstr>
      <vt:lpstr>Biomass</vt:lpstr>
      <vt:lpstr>leaf area</vt:lpstr>
      <vt:lpstr>boll wt</vt:lpstr>
      <vt:lpstr>SEED yield per plot</vt:lpstr>
      <vt:lpstr>lintplot</vt:lpstr>
      <vt:lpstr>SCY per plot</vt:lpstr>
      <vt:lpstr>GP recal</vt:lpstr>
      <vt:lpstr>bolls per plant</vt:lpstr>
      <vt:lpstr>Proline</vt:lpstr>
      <vt:lpstr>Compiled</vt:lpstr>
      <vt:lpstr>Final table</vt:lpstr>
      <vt:lpstr>Graph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2017-01-31T21:23:46Z</dcterms:modified>
</cp:coreProperties>
</file>